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0" yWindow="30" windowWidth="7485" windowHeight="4140" activeTab="2"/>
  </bookViews>
  <sheets>
    <sheet name="дод6" sheetId="71" r:id="rId1"/>
    <sheet name="дод5" sheetId="72" r:id="rId2"/>
    <sheet name="дод4" sheetId="76" r:id="rId3"/>
    <sheet name="дод3" sheetId="36" r:id="rId4"/>
    <sheet name="дод2" sheetId="65" r:id="rId5"/>
    <sheet name="дод1" sheetId="75" r:id="rId6"/>
  </sheets>
  <definedNames>
    <definedName name="_xlnm._FilterDatabase" localSheetId="5" hidden="1">дод1!$A$12:$G$110</definedName>
    <definedName name="_xlnm._FilterDatabase" localSheetId="3" hidden="1">дод3!$Q$16:$R$56</definedName>
    <definedName name="_xlnm._FilterDatabase" localSheetId="1" hidden="1">дод5!$A$14:$L$22</definedName>
    <definedName name="_xlnm._FilterDatabase" localSheetId="0" hidden="1">дод6!$B$13:$L$18</definedName>
    <definedName name="A">#REF!</definedName>
    <definedName name="Hd">#REF!</definedName>
    <definedName name="Hdm">#REF!</definedName>
    <definedName name="Ho">#REF!</definedName>
    <definedName name="Hod">#REF!</definedName>
    <definedName name="Hrdonv">#REF!</definedName>
    <definedName name="Hrdov">#REF!</definedName>
    <definedName name="Hy">#REF!</definedName>
    <definedName name="Hyms">#REF!</definedName>
    <definedName name="Hz">#REF!</definedName>
    <definedName name="Hоd">#REF!</definedName>
    <definedName name="Kdm">#REF!</definedName>
    <definedName name="Kdm_s">#REF!</definedName>
    <definedName name="Kgmr">#REF!</definedName>
    <definedName name="Kkb">#REF!</definedName>
    <definedName name="Kkk">#REF!</definedName>
    <definedName name="Kmr">#REF!</definedName>
    <definedName name="Kog">#REF!</definedName>
    <definedName name="Kot">#REF!</definedName>
    <definedName name="Kym">#REF!</definedName>
    <definedName name="Kys">#REF!</definedName>
    <definedName name="Kysm">#REF!</definedName>
    <definedName name="Kzs">#REF!</definedName>
    <definedName name="αi">#REF!</definedName>
    <definedName name="_xlnm.Print_Titles" localSheetId="3">дод3!$16:$16</definedName>
    <definedName name="Кkk">#REF!</definedName>
    <definedName name="Кod">#REF!</definedName>
    <definedName name="Кog">#REF!</definedName>
    <definedName name="Кoh">#REF!</definedName>
    <definedName name="Кot">#REF!</definedName>
    <definedName name="Кyn">#REF!</definedName>
    <definedName name="Кzl">#REF!</definedName>
    <definedName name="Кzn">#REF!</definedName>
    <definedName name="Ккb">#REF!</definedName>
    <definedName name="Ккl">#REF!</definedName>
    <definedName name="Ккn">#REF!</definedName>
    <definedName name="Коd">#REF!</definedName>
    <definedName name="Куl">#REF!</definedName>
    <definedName name="Нkb">#REF!</definedName>
    <definedName name="Нkk">#REF!</definedName>
    <definedName name="_xlnm.Print_Area" localSheetId="3">дод3!$A$1:$Q$56</definedName>
    <definedName name="_xlnm.Print_Area" localSheetId="1">дод5!$B$1:$K$22</definedName>
    <definedName name="_xlnm.Print_Area" localSheetId="0">дод6!$B$1:$K$18</definedName>
  </definedNames>
  <calcPr calcId="144525"/>
</workbook>
</file>

<file path=xl/calcChain.xml><?xml version="1.0" encoding="utf-8"?>
<calcChain xmlns="http://schemas.openxmlformats.org/spreadsheetml/2006/main">
  <c r="D27" i="76" l="1"/>
  <c r="D34" i="76" s="1"/>
  <c r="D73" i="76"/>
  <c r="D74" i="76" s="1"/>
  <c r="D32" i="76"/>
  <c r="D35" i="76" s="1"/>
  <c r="F34" i="36"/>
  <c r="G34" i="36"/>
  <c r="H34" i="36"/>
  <c r="I34" i="36"/>
  <c r="J34" i="36"/>
  <c r="K34" i="36"/>
  <c r="L34" i="36"/>
  <c r="M34" i="36"/>
  <c r="N34" i="36"/>
  <c r="O34" i="36"/>
  <c r="P34" i="36"/>
  <c r="E35" i="36"/>
  <c r="E34" i="36" s="1"/>
  <c r="E55" i="36"/>
  <c r="Q55" i="36" s="1"/>
  <c r="Q54" i="36" s="1"/>
  <c r="Q53" i="36" s="1"/>
  <c r="F54" i="36"/>
  <c r="F53" i="36" s="1"/>
  <c r="J54" i="36"/>
  <c r="J53" i="36" s="1"/>
  <c r="G54" i="36"/>
  <c r="G53" i="36" s="1"/>
  <c r="H54" i="36"/>
  <c r="H53" i="36" s="1"/>
  <c r="I54" i="36"/>
  <c r="I53" i="36" s="1"/>
  <c r="K54" i="36"/>
  <c r="K53" i="36" s="1"/>
  <c r="L54" i="36"/>
  <c r="L53" i="36" s="1"/>
  <c r="M54" i="36"/>
  <c r="M53" i="36" s="1"/>
  <c r="N54" i="36"/>
  <c r="N53" i="36" s="1"/>
  <c r="O54" i="36"/>
  <c r="O53" i="36" s="1"/>
  <c r="P54" i="36"/>
  <c r="P53" i="36" s="1"/>
  <c r="F44" i="36"/>
  <c r="G44" i="36"/>
  <c r="H44" i="36"/>
  <c r="I44" i="36"/>
  <c r="J44" i="36"/>
  <c r="K44" i="36"/>
  <c r="L44" i="36"/>
  <c r="M44" i="36"/>
  <c r="M41" i="36" s="1"/>
  <c r="N44" i="36"/>
  <c r="N41" i="36" s="1"/>
  <c r="O44" i="36"/>
  <c r="P44" i="36"/>
  <c r="F30" i="36"/>
  <c r="G30" i="36"/>
  <c r="H30" i="36"/>
  <c r="I30" i="36"/>
  <c r="J30" i="36"/>
  <c r="K30" i="36"/>
  <c r="L30" i="36"/>
  <c r="M30" i="36"/>
  <c r="N30" i="36"/>
  <c r="O30" i="36"/>
  <c r="P30" i="36"/>
  <c r="E31" i="36"/>
  <c r="E32" i="36"/>
  <c r="E30" i="36" s="1"/>
  <c r="E46" i="36"/>
  <c r="Q46" i="36" s="1"/>
  <c r="J17" i="72"/>
  <c r="F42" i="36"/>
  <c r="F19" i="36"/>
  <c r="F21" i="36"/>
  <c r="F25" i="36"/>
  <c r="F27" i="36"/>
  <c r="G42" i="36"/>
  <c r="G19" i="36"/>
  <c r="G21" i="36"/>
  <c r="G25" i="36"/>
  <c r="G27" i="36"/>
  <c r="H42" i="36"/>
  <c r="H41" i="36" s="1"/>
  <c r="H19" i="36"/>
  <c r="H21" i="36"/>
  <c r="H27" i="36"/>
  <c r="J21" i="36"/>
  <c r="J27" i="36"/>
  <c r="J36" i="36"/>
  <c r="J39" i="36"/>
  <c r="J38" i="36" s="1"/>
  <c r="K36" i="36"/>
  <c r="L36" i="36"/>
  <c r="M21" i="36"/>
  <c r="M27" i="36"/>
  <c r="M39" i="36"/>
  <c r="M38" i="36" s="1"/>
  <c r="N39" i="36"/>
  <c r="N38" i="36" s="1"/>
  <c r="O39" i="36"/>
  <c r="O38" i="36" s="1"/>
  <c r="P36" i="36"/>
  <c r="E20" i="36"/>
  <c r="E19" i="36" s="1"/>
  <c r="E22" i="36"/>
  <c r="E21" i="36" s="1"/>
  <c r="E23" i="36"/>
  <c r="Q23" i="36" s="1"/>
  <c r="E26" i="36"/>
  <c r="Q26" i="36"/>
  <c r="Q25" i="36" s="1"/>
  <c r="E28" i="36"/>
  <c r="E29" i="36"/>
  <c r="Q29" i="36" s="1"/>
  <c r="E43" i="36"/>
  <c r="Q43" i="36" s="1"/>
  <c r="Q42" i="36" s="1"/>
  <c r="E40" i="36"/>
  <c r="Q40" i="36" s="1"/>
  <c r="Q39" i="36" s="1"/>
  <c r="Q38" i="36" s="1"/>
  <c r="F39" i="36"/>
  <c r="F38" i="36" s="1"/>
  <c r="G39" i="36"/>
  <c r="G38" i="36" s="1"/>
  <c r="G33" i="36" s="1"/>
  <c r="H39" i="36"/>
  <c r="H38" i="36"/>
  <c r="I39" i="36"/>
  <c r="I38" i="36" s="1"/>
  <c r="K39" i="36"/>
  <c r="K38" i="36" s="1"/>
  <c r="K33" i="36" s="1"/>
  <c r="L39" i="36"/>
  <c r="L38" i="36"/>
  <c r="L33" i="36" s="1"/>
  <c r="P39" i="36"/>
  <c r="P38" i="36" s="1"/>
  <c r="P33" i="36" s="1"/>
  <c r="I42" i="36"/>
  <c r="J42" i="36"/>
  <c r="J41" i="36"/>
  <c r="K42" i="36"/>
  <c r="K41" i="36"/>
  <c r="L42" i="36"/>
  <c r="L41" i="36"/>
  <c r="M42" i="36"/>
  <c r="N42" i="36"/>
  <c r="O42" i="36"/>
  <c r="O41" i="36"/>
  <c r="P42" i="36"/>
  <c r="F36" i="36"/>
  <c r="G36" i="36"/>
  <c r="H36" i="36"/>
  <c r="H33" i="36" s="1"/>
  <c r="I36" i="36"/>
  <c r="I33" i="36" s="1"/>
  <c r="M36" i="36"/>
  <c r="M33" i="36" s="1"/>
  <c r="N36" i="36"/>
  <c r="N33" i="36" s="1"/>
  <c r="O36" i="36"/>
  <c r="O33" i="36" s="1"/>
  <c r="O18" i="36" s="1"/>
  <c r="O17" i="36" s="1"/>
  <c r="E37" i="36"/>
  <c r="Q37" i="36" s="1"/>
  <c r="Q36" i="36" s="1"/>
  <c r="Q33" i="36" s="1"/>
  <c r="F49" i="36"/>
  <c r="G49" i="36"/>
  <c r="E51" i="36"/>
  <c r="E50" i="36"/>
  <c r="Q50" i="36" s="1"/>
  <c r="Q49" i="36" s="1"/>
  <c r="P25" i="36"/>
  <c r="O25" i="36"/>
  <c r="N25" i="36"/>
  <c r="M25" i="36"/>
  <c r="L25" i="36"/>
  <c r="K25" i="36"/>
  <c r="J25" i="36"/>
  <c r="I25" i="36"/>
  <c r="H25" i="36"/>
  <c r="I21" i="36"/>
  <c r="K21" i="36"/>
  <c r="L21" i="36"/>
  <c r="N21" i="36"/>
  <c r="O21" i="36"/>
  <c r="P21" i="36"/>
  <c r="I16" i="71"/>
  <c r="I15" i="71"/>
  <c r="I18" i="71" s="1"/>
  <c r="H17" i="71"/>
  <c r="H16" i="71" s="1"/>
  <c r="H15" i="71" s="1"/>
  <c r="H18" i="71" s="1"/>
  <c r="I17" i="72"/>
  <c r="I16" i="72" s="1"/>
  <c r="J16" i="72"/>
  <c r="J22" i="72" s="1"/>
  <c r="I19" i="36"/>
  <c r="I27" i="36"/>
  <c r="J19" i="36"/>
  <c r="K19" i="36"/>
  <c r="K27" i="36"/>
  <c r="L19" i="36"/>
  <c r="L27" i="36"/>
  <c r="M19" i="36"/>
  <c r="N19" i="36"/>
  <c r="N27" i="36"/>
  <c r="O27" i="36"/>
  <c r="O19" i="36"/>
  <c r="P19" i="36"/>
  <c r="P27" i="36"/>
  <c r="E45" i="36"/>
  <c r="E44" i="36" s="1"/>
  <c r="E41" i="36" s="1"/>
  <c r="D15" i="75"/>
  <c r="D14" i="75" s="1"/>
  <c r="C14" i="75" s="1"/>
  <c r="D20" i="75"/>
  <c r="C20" i="75" s="1"/>
  <c r="D23" i="75"/>
  <c r="D25" i="75"/>
  <c r="D28" i="75"/>
  <c r="C28" i="75" s="1"/>
  <c r="D30" i="75"/>
  <c r="D34" i="75"/>
  <c r="C34" i="75"/>
  <c r="D45" i="75"/>
  <c r="C45" i="75"/>
  <c r="C16" i="75"/>
  <c r="C17" i="75"/>
  <c r="C18" i="75"/>
  <c r="C19" i="75"/>
  <c r="C21" i="75"/>
  <c r="C24" i="75"/>
  <c r="C26" i="75"/>
  <c r="C29" i="75"/>
  <c r="C31" i="75"/>
  <c r="C32" i="75"/>
  <c r="C35" i="75"/>
  <c r="C36" i="75"/>
  <c r="C37" i="75"/>
  <c r="C38" i="75"/>
  <c r="C39" i="75"/>
  <c r="C40" i="75"/>
  <c r="C41" i="75"/>
  <c r="C42" i="75"/>
  <c r="C43" i="75"/>
  <c r="C44" i="75"/>
  <c r="C46" i="75"/>
  <c r="C47" i="75"/>
  <c r="C48" i="75"/>
  <c r="D51" i="75"/>
  <c r="D53" i="75"/>
  <c r="D57" i="75"/>
  <c r="D60" i="75"/>
  <c r="C60" i="75" s="1"/>
  <c r="D62" i="75"/>
  <c r="D68" i="75"/>
  <c r="D67" i="75" s="1"/>
  <c r="C67" i="75" s="1"/>
  <c r="E51" i="75"/>
  <c r="E50" i="75" s="1"/>
  <c r="E53" i="75"/>
  <c r="E57" i="75"/>
  <c r="E60" i="75"/>
  <c r="E62" i="75"/>
  <c r="E67" i="75"/>
  <c r="E73" i="75"/>
  <c r="E77" i="75"/>
  <c r="F51" i="75"/>
  <c r="F53" i="75"/>
  <c r="F60" i="75"/>
  <c r="F56" i="75" s="1"/>
  <c r="F62" i="75"/>
  <c r="F67" i="75"/>
  <c r="F73" i="75"/>
  <c r="F77" i="75"/>
  <c r="C52" i="75"/>
  <c r="C54" i="75"/>
  <c r="C55" i="75"/>
  <c r="C58" i="75"/>
  <c r="C59" i="75"/>
  <c r="C61" i="75"/>
  <c r="C63" i="75"/>
  <c r="C64" i="75"/>
  <c r="C65" i="75"/>
  <c r="C66" i="75"/>
  <c r="C69" i="75"/>
  <c r="C70" i="75"/>
  <c r="C71" i="75"/>
  <c r="C74" i="75"/>
  <c r="C75" i="75"/>
  <c r="C76" i="75"/>
  <c r="C78" i="75"/>
  <c r="E81" i="75"/>
  <c r="E80" i="75" s="1"/>
  <c r="F81" i="75"/>
  <c r="F80" i="75" s="1"/>
  <c r="F79" i="75" s="1"/>
  <c r="C82" i="75"/>
  <c r="E83" i="75"/>
  <c r="C83" i="75" s="1"/>
  <c r="F83" i="75"/>
  <c r="C84" i="75"/>
  <c r="D88" i="75"/>
  <c r="C88" i="75" s="1"/>
  <c r="D90" i="75"/>
  <c r="D94" i="75"/>
  <c r="C94" i="75" s="1"/>
  <c r="D96" i="75"/>
  <c r="C96" i="75" s="1"/>
  <c r="E96" i="75"/>
  <c r="E87" i="75" s="1"/>
  <c r="F96" i="75"/>
  <c r="F87" i="75" s="1"/>
  <c r="F86" i="75" s="1"/>
  <c r="C89" i="75"/>
  <c r="C90" i="75"/>
  <c r="C91" i="75"/>
  <c r="C92" i="75"/>
  <c r="C93" i="75"/>
  <c r="C95" i="75"/>
  <c r="C97" i="75"/>
  <c r="C98" i="75"/>
  <c r="C99" i="75"/>
  <c r="C100" i="75"/>
  <c r="C101" i="75"/>
  <c r="C102" i="75"/>
  <c r="C103" i="75"/>
  <c r="C104" i="75"/>
  <c r="C105" i="75"/>
  <c r="C106" i="75"/>
  <c r="C107" i="75"/>
  <c r="C108" i="75"/>
  <c r="C109" i="75"/>
  <c r="F51" i="36"/>
  <c r="G51" i="36"/>
  <c r="H49" i="36"/>
  <c r="H48" i="36" s="1"/>
  <c r="H47" i="36" s="1"/>
  <c r="H51" i="36"/>
  <c r="I49" i="36"/>
  <c r="I51" i="36"/>
  <c r="J49" i="36"/>
  <c r="J51" i="36"/>
  <c r="K49" i="36"/>
  <c r="K48" i="36" s="1"/>
  <c r="K47" i="36" s="1"/>
  <c r="K51" i="36"/>
  <c r="L49" i="36"/>
  <c r="L48" i="36" s="1"/>
  <c r="L47" i="36" s="1"/>
  <c r="L51" i="36"/>
  <c r="M49" i="36"/>
  <c r="M48" i="36" s="1"/>
  <c r="M47" i="36" s="1"/>
  <c r="M51" i="36"/>
  <c r="N49" i="36"/>
  <c r="N51" i="36"/>
  <c r="O49" i="36"/>
  <c r="O48" i="36" s="1"/>
  <c r="O47" i="36" s="1"/>
  <c r="O51" i="36"/>
  <c r="P49" i="36"/>
  <c r="P48" i="36" s="1"/>
  <c r="P47" i="36" s="1"/>
  <c r="P51" i="36"/>
  <c r="E24" i="36"/>
  <c r="Q24" i="36" s="1"/>
  <c r="J16" i="71"/>
  <c r="J15" i="71" s="1"/>
  <c r="J18" i="71" s="1"/>
  <c r="K16" i="71"/>
  <c r="K15" i="71" s="1"/>
  <c r="K18" i="71" s="1"/>
  <c r="Q52" i="36"/>
  <c r="C19" i="65"/>
  <c r="C20" i="65"/>
  <c r="D18" i="65"/>
  <c r="D17" i="65"/>
  <c r="D22" i="65" s="1"/>
  <c r="E18" i="65"/>
  <c r="E17" i="65" s="1"/>
  <c r="E22" i="65" s="1"/>
  <c r="F21" i="65"/>
  <c r="F18" i="65" s="1"/>
  <c r="F17" i="65" s="1"/>
  <c r="F22" i="65" s="1"/>
  <c r="C21" i="65"/>
  <c r="C26" i="65"/>
  <c r="C27" i="65"/>
  <c r="D25" i="65"/>
  <c r="D24" i="65"/>
  <c r="E25" i="65"/>
  <c r="E24" i="65"/>
  <c r="E29" i="65" s="1"/>
  <c r="F28" i="65"/>
  <c r="F25" i="65" s="1"/>
  <c r="F24" i="65" s="1"/>
  <c r="F29" i="65" s="1"/>
  <c r="C28" i="65"/>
  <c r="E36" i="36"/>
  <c r="Q45" i="36"/>
  <c r="Q44" i="36" s="1"/>
  <c r="Q35" i="36"/>
  <c r="Q34" i="36"/>
  <c r="Q32" i="36"/>
  <c r="D29" i="65"/>
  <c r="C68" i="75"/>
  <c r="C25" i="75"/>
  <c r="C53" i="75"/>
  <c r="C15" i="75"/>
  <c r="C30" i="75"/>
  <c r="E42" i="36"/>
  <c r="Q22" i="36"/>
  <c r="Q21" i="36" s="1"/>
  <c r="E54" i="36"/>
  <c r="E53" i="36" s="1"/>
  <c r="C73" i="75"/>
  <c r="E25" i="36"/>
  <c r="C57" i="75"/>
  <c r="Q31" i="36"/>
  <c r="Q30" i="36"/>
  <c r="D33" i="75"/>
  <c r="C33" i="75"/>
  <c r="D87" i="75"/>
  <c r="E39" i="36"/>
  <c r="E38" i="36" s="1"/>
  <c r="E33" i="36" s="1"/>
  <c r="E56" i="75"/>
  <c r="C51" i="75"/>
  <c r="Q28" i="36"/>
  <c r="Q27" i="36" s="1"/>
  <c r="C23" i="75"/>
  <c r="D86" i="75"/>
  <c r="D33" i="76"/>
  <c r="E86" i="75" l="1"/>
  <c r="C87" i="75"/>
  <c r="C25" i="65"/>
  <c r="C18" i="65"/>
  <c r="C17" i="65" s="1"/>
  <c r="C22" i="65" s="1"/>
  <c r="F72" i="75"/>
  <c r="F50" i="75"/>
  <c r="F49" i="75" s="1"/>
  <c r="E72" i="75"/>
  <c r="C72" i="75" s="1"/>
  <c r="C62" i="75"/>
  <c r="D50" i="75"/>
  <c r="D22" i="75"/>
  <c r="M18" i="36"/>
  <c r="M17" i="36" s="1"/>
  <c r="M56" i="36" s="1"/>
  <c r="F33" i="36"/>
  <c r="E27" i="36"/>
  <c r="I41" i="36"/>
  <c r="G41" i="36"/>
  <c r="G48" i="36"/>
  <c r="G47" i="36" s="1"/>
  <c r="E49" i="75"/>
  <c r="I18" i="36"/>
  <c r="I17" i="36" s="1"/>
  <c r="Q51" i="36"/>
  <c r="Q48" i="36" s="1"/>
  <c r="K18" i="36"/>
  <c r="K17" i="36" s="1"/>
  <c r="J33" i="36"/>
  <c r="J18" i="36" s="1"/>
  <c r="J17" i="36" s="1"/>
  <c r="P41" i="36"/>
  <c r="P18" i="36" s="1"/>
  <c r="P17" i="36" s="1"/>
  <c r="P56" i="36" s="1"/>
  <c r="F41" i="36"/>
  <c r="J48" i="36"/>
  <c r="J47" i="36" s="1"/>
  <c r="C50" i="75"/>
  <c r="C24" i="65"/>
  <c r="C29" i="65"/>
  <c r="F85" i="75"/>
  <c r="F110" i="75" s="1"/>
  <c r="I48" i="36"/>
  <c r="I47" i="36" s="1"/>
  <c r="I56" i="36"/>
  <c r="N18" i="36"/>
  <c r="N17" i="36" s="1"/>
  <c r="F48" i="36"/>
  <c r="F47" i="36" s="1"/>
  <c r="C86" i="75"/>
  <c r="L18" i="36"/>
  <c r="L17" i="36" s="1"/>
  <c r="L56" i="36" s="1"/>
  <c r="E79" i="75"/>
  <c r="C79" i="75" s="1"/>
  <c r="C80" i="75"/>
  <c r="Q19" i="36"/>
  <c r="Q18" i="36" s="1"/>
  <c r="Q17" i="36" s="1"/>
  <c r="E18" i="36"/>
  <c r="E17" i="36" s="1"/>
  <c r="O56" i="36"/>
  <c r="Q41" i="36"/>
  <c r="N48" i="36"/>
  <c r="N47" i="36" s="1"/>
  <c r="K56" i="36"/>
  <c r="G18" i="36"/>
  <c r="G17" i="36" s="1"/>
  <c r="G56" i="36" s="1"/>
  <c r="H18" i="36"/>
  <c r="H17" i="36" s="1"/>
  <c r="H56" i="36" s="1"/>
  <c r="C22" i="75"/>
  <c r="D13" i="75"/>
  <c r="D27" i="75"/>
  <c r="C27" i="75" s="1"/>
  <c r="D56" i="75"/>
  <c r="C56" i="75" s="1"/>
  <c r="C77" i="75"/>
  <c r="Q20" i="36"/>
  <c r="C81" i="75"/>
  <c r="E49" i="36"/>
  <c r="E48" i="36" s="1"/>
  <c r="E47" i="36" s="1"/>
  <c r="Q47" i="36" s="1"/>
  <c r="E85" i="75" l="1"/>
  <c r="E110" i="75" s="1"/>
  <c r="J56" i="36"/>
  <c r="F18" i="36"/>
  <c r="F17" i="36" s="1"/>
  <c r="F56" i="36" s="1"/>
  <c r="C13" i="75"/>
  <c r="Q56" i="36"/>
  <c r="E56" i="36"/>
  <c r="N56" i="36"/>
  <c r="D49" i="75"/>
  <c r="C49" i="75" s="1"/>
  <c r="D85" i="75" l="1"/>
  <c r="C85" i="75"/>
  <c r="D110" i="75"/>
  <c r="C110" i="75" s="1"/>
</calcChain>
</file>

<file path=xl/sharedStrings.xml><?xml version="1.0" encoding="utf-8"?>
<sst xmlns="http://schemas.openxmlformats.org/spreadsheetml/2006/main" count="488" uniqueCount="329">
  <si>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</si>
  <si>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</si>
  <si>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</si>
  <si>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</si>
  <si>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</si>
  <si>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</si>
  <si>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</si>
  <si>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</si>
  <si>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</si>
  <si>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</si>
  <si>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</si>
  <si>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</si>
  <si>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</si>
  <si>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</si>
  <si>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</si>
  <si>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</si>
  <si>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</si>
  <si>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</si>
  <si>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</si>
  <si>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</si>
  <si>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</si>
  <si>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</si>
  <si>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</si>
  <si>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</si>
  <si>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</si>
  <si>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</si>
  <si>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</si>
  <si>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</si>
  <si>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</si>
  <si>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</si>
  <si>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</si>
  <si>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</si>
  <si>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</si>
  <si>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Надходження коштів пайової участі у розвитку інфраструктури населеного пункту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</si>
  <si>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</si>
  <si>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</si>
  <si>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</si>
  <si>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</si>
  <si>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</si>
  <si>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</si>
  <si>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</si>
  <si>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</si>
  <si>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</si>
  <si>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</si>
  <si>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</si>
  <si>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</si>
  <si>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</si>
  <si>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</si>
  <si>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</si>
  <si>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</si>
  <si>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</si>
  <si>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</si>
  <si>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</si>
  <si>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</si>
  <si>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</si>
  <si>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</si>
  <si>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</si>
  <si>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</si>
  <si>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подачею кисню ліжкового фонду закладів охорони здоров`я, які надають стаціонарну медичну допомогу пацієнтам з гострою респіраторною хворобою COVID-19, спричиненою коронавірусом SARS-CoV-2, за рахунок відповідн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</si>
  <si>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</si>
  <si>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місцевого бюджету на здійснення природоохоронних заходів</t>
  </si>
  <si>
    <t>1010</t>
  </si>
  <si>
    <t>1020</t>
  </si>
  <si>
    <t>0824</t>
  </si>
  <si>
    <t>0828</t>
  </si>
  <si>
    <t>0370160</t>
  </si>
  <si>
    <t>0370100</t>
  </si>
  <si>
    <t>Соцiальний захист та соцiальне забезпечення</t>
  </si>
  <si>
    <t>видатки розвитку</t>
  </si>
  <si>
    <t>видатки споживання</t>
  </si>
  <si>
    <t>Субвенції з місцевих бюджетів іншим місцевим бюджетам</t>
  </si>
  <si>
    <t>Субвенції з державного бюджету місцевим бюджетам</t>
  </si>
  <si>
    <t>Загальний фонд</t>
  </si>
  <si>
    <t>1</t>
  </si>
  <si>
    <t>2</t>
  </si>
  <si>
    <t>Внутрішнє фінансування</t>
  </si>
  <si>
    <t>Фінансування за рахунок зміни залишків коштів бюджетів</t>
  </si>
  <si>
    <t>(код бюджету)</t>
  </si>
  <si>
    <t>На початок періоду</t>
  </si>
  <si>
    <t>На кінець періоду</t>
  </si>
  <si>
    <t>Фінансування за активними операціями</t>
  </si>
  <si>
    <t>Капітальні видатки</t>
  </si>
  <si>
    <t xml:space="preserve">          </t>
  </si>
  <si>
    <t>3700000</t>
  </si>
  <si>
    <t>3710000</t>
  </si>
  <si>
    <t>Інші субвенції з місцевого бюджету</t>
  </si>
  <si>
    <t>0100</t>
  </si>
  <si>
    <t>4000</t>
  </si>
  <si>
    <t>8000</t>
  </si>
  <si>
    <t>3000</t>
  </si>
  <si>
    <t>Субвенція з місцевого бюджету на здійснення переданих видатків у сфері освіти за рахунок коштів освітньої субвенції</t>
  </si>
  <si>
    <t>4060</t>
  </si>
  <si>
    <t>0813000</t>
  </si>
  <si>
    <t>УСЬОГО</t>
  </si>
  <si>
    <t>Додаток 5</t>
  </si>
  <si>
    <t>0117000</t>
  </si>
  <si>
    <t>7000</t>
  </si>
  <si>
    <t>Економічна діяльність</t>
  </si>
  <si>
    <t>0117600</t>
  </si>
  <si>
    <t>7600</t>
  </si>
  <si>
    <t>0490</t>
  </si>
  <si>
    <t>Найменування місцевої програми</t>
  </si>
  <si>
    <t>0813104</t>
  </si>
  <si>
    <t>0160</t>
  </si>
  <si>
    <t>0111</t>
  </si>
  <si>
    <t>0133</t>
  </si>
  <si>
    <t>0921</t>
  </si>
  <si>
    <t xml:space="preserve"> оплата праці </t>
  </si>
  <si>
    <t xml:space="preserve"> комунальні послуги  та  енергоносії </t>
  </si>
  <si>
    <t>Резервний фонд</t>
  </si>
  <si>
    <t>0150</t>
  </si>
  <si>
    <t xml:space="preserve">Організаційне, інформаційно-аналітичне та матеріально-технічне забезпечення діяльності обласної ради, районної
ради, районної у місті ради (у разі її створення), міської, 
селищної, сільської рад </t>
  </si>
  <si>
    <t>0110150</t>
  </si>
  <si>
    <t>Додаток 4</t>
  </si>
  <si>
    <t>Міська рада</t>
  </si>
  <si>
    <t>0111000</t>
  </si>
  <si>
    <t>0111020</t>
  </si>
  <si>
    <t>0111010</t>
  </si>
  <si>
    <t>0910</t>
  </si>
  <si>
    <t>Надання дошкільної освіти</t>
  </si>
  <si>
    <t>0114030</t>
  </si>
  <si>
    <t>0114060</t>
  </si>
  <si>
    <t>0116030</t>
  </si>
  <si>
    <t>0116000</t>
  </si>
  <si>
    <t>6030</t>
  </si>
  <si>
    <t>0620</t>
  </si>
  <si>
    <t>Організація благоустрою населених пунктів</t>
  </si>
  <si>
    <t>Керівництво і управління у відповідній сфері у містах (місті Києві), селищах, селах, об'єднаних територіальних громадах</t>
  </si>
  <si>
    <t xml:space="preserve">Інша діяльність </t>
  </si>
  <si>
    <t>8700</t>
  </si>
  <si>
    <t>6000</t>
  </si>
  <si>
    <t>Житлово-комунальне господарство</t>
  </si>
  <si>
    <t>(грн.)</t>
  </si>
  <si>
    <t>Код</t>
  </si>
  <si>
    <t>Спеціальний фонд</t>
  </si>
  <si>
    <t>Державне управлiння</t>
  </si>
  <si>
    <t>Освiта</t>
  </si>
  <si>
    <t>РАЗОМ:</t>
  </si>
  <si>
    <t xml:space="preserve">з них: </t>
  </si>
  <si>
    <t>з них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</si>
  <si>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</si>
  <si>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</si>
  <si>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</si>
  <si>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Код Функціональної класифікації видатків та кредитування бюджету</t>
  </si>
  <si>
    <t>Усього</t>
  </si>
  <si>
    <t>РОЗПОДІЛ</t>
  </si>
  <si>
    <t>усього</t>
  </si>
  <si>
    <t>Загальний  фонд</t>
  </si>
  <si>
    <t>у тому числі бюджет розвитку</t>
  </si>
  <si>
    <t>Спеціальний  фонд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</si>
  <si>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</si>
  <si>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</si>
  <si>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</si>
  <si>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</si>
  <si>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капітальні видатки за рахунок коштів, що передаються із загального фонду до бюджету розвитку (спеціального фонду)</t>
  </si>
  <si>
    <t>Культура i мистецтво</t>
  </si>
  <si>
    <t>в тому числі: Освітня субвенція з державного бюджету місцевим бюджетам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</si>
  <si>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</si>
  <si>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</si>
  <si>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</si>
  <si>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</si>
  <si>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</si>
  <si>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</si>
  <si>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1000</t>
  </si>
  <si>
    <t>0110000</t>
  </si>
  <si>
    <t>0110100</t>
  </si>
  <si>
    <t>0114000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</si>
  <si>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</si>
  <si>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</si>
  <si>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</si>
  <si>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</si>
  <si>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об’єкта будівництва / вид будівельних робіт, у тому числі проектні роботи</t>
  </si>
  <si>
    <t>Загальна тривальність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</si>
  <si>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</si>
  <si>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</si>
  <si>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бюлдетному періоді, гривень </t>
  </si>
  <si>
    <t>Рівень готовності об'єкта на кінець бюджетного періоду, %</t>
  </si>
  <si>
    <t>Дата і номер документа, яким затверджено місцеву програму</t>
  </si>
  <si>
    <t>Найменування згідно з Класифікацією фінансування бюджету</t>
  </si>
  <si>
    <t>3104</t>
  </si>
  <si>
    <t xml:space="preserve"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</t>
  </si>
  <si>
    <t>3718000</t>
  </si>
  <si>
    <t>3718700</t>
  </si>
  <si>
    <t>4030</t>
  </si>
  <si>
    <t>Забезпечення діяльності бібліотек</t>
  </si>
  <si>
    <t>Забезпечення діяльності палаців i будинків культури, клубів, центрів дозвілля та інших клубних закладів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</si>
  <si>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</si>
  <si>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0100000</t>
  </si>
  <si>
    <t>Фінансування за типом кредитора</t>
  </si>
  <si>
    <t>X</t>
  </si>
  <si>
    <t>Загальне фінансування</t>
  </si>
  <si>
    <t>Фінансування за типом боргового зобов'язання</t>
  </si>
  <si>
    <t xml:space="preserve">Кошти, що передаються із загального фонду бюджету до бюджету розвитку (спеціального фонду) </t>
  </si>
  <si>
    <t>Зміни обсягів бюджетних коштів</t>
  </si>
  <si>
    <t>Додаток  1</t>
  </si>
  <si>
    <t>Додаток  2</t>
  </si>
  <si>
    <t>Додаток  3</t>
  </si>
  <si>
    <t>Усього доходів (без урахування міжбюджетних трансфертів)</t>
  </si>
  <si>
    <t>Разом доходів</t>
  </si>
  <si>
    <t>(грн)</t>
  </si>
  <si>
    <t>Найменування згідно з Класифікацією доходів бюджету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</si>
  <si>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</si>
  <si>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</si>
  <si>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</si>
  <si>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</si>
  <si>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</si>
  <si>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</si>
  <si>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</si>
  <si>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</si>
  <si>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</si>
  <si>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</si>
  <si>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</si>
  <si>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</si>
  <si>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</si>
  <si>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</si>
  <si>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 xml:space="preserve">  Програма  благоустрою території Берестечківської міської ради на 2021 рік</t>
  </si>
  <si>
    <t xml:space="preserve"> Рішення міської ради від 08.12. 2020 року  № 2-8/2020</t>
  </si>
  <si>
    <t>0720810300</t>
  </si>
  <si>
    <t xml:space="preserve">від  .12.2020 № </t>
  </si>
  <si>
    <t>"Про селищний бюджет на 2021 рік"</t>
  </si>
  <si>
    <t>Доходи селищного бюджету на 2021 рік</t>
  </si>
  <si>
    <t xml:space="preserve">Фінансування селищного бюджету на 2021 рік </t>
  </si>
  <si>
    <t>до рішення сесії селищної ради</t>
  </si>
  <si>
    <t xml:space="preserve"> видатків селищного бюджету на 2021 рік</t>
  </si>
  <si>
    <t>Розподіл коштів бюджету розвитку селищного бюджету за об'єктами у 2021 році</t>
  </si>
  <si>
    <t>Розподіл витрат селищного бюджету на реалізацію місцевих програм у 2021 році</t>
  </si>
  <si>
    <t xml:space="preserve">Відділ фінансів </t>
  </si>
  <si>
    <t>8330</t>
  </si>
  <si>
    <t>0540</t>
  </si>
  <si>
    <t>Інша діяльність у сфері екології та охорони природних ресурсів</t>
  </si>
  <si>
    <t>0118330</t>
  </si>
  <si>
    <t>8300</t>
  </si>
  <si>
    <t>0118300</t>
  </si>
  <si>
    <t>Охорона навколишнього природного середовища</t>
  </si>
  <si>
    <t>0118000</t>
  </si>
  <si>
    <t>Інша діяльність</t>
  </si>
  <si>
    <t>7461</t>
  </si>
  <si>
    <t>0456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</si>
  <si>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</si>
  <si>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</si>
  <si>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7400</t>
  </si>
  <si>
    <t>0117400</t>
  </si>
  <si>
    <t>Транспорт та транспортна інфраструктура, дорожнє господарство</t>
  </si>
  <si>
    <t>0118100</t>
  </si>
  <si>
    <t>8100</t>
  </si>
  <si>
    <t>Захист населення і територій від надзвичайних ситуацій техногенного та природного характеру</t>
  </si>
  <si>
    <t>0118130</t>
  </si>
  <si>
    <t>8130</t>
  </si>
  <si>
    <t>Забезпечення діяльності місцевої пожежної охорони</t>
  </si>
  <si>
    <t>7691</t>
  </si>
  <si>
    <t>0117691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</si>
  <si>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</si>
  <si>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7690</t>
  </si>
  <si>
    <t>0117690</t>
  </si>
  <si>
    <t>Інша економічна діяльність</t>
  </si>
  <si>
    <t>Інші програми та заходи, пов'язані з економічною діяльністю</t>
  </si>
  <si>
    <t>ОБ'ЄКТ</t>
  </si>
  <si>
    <t>0116040</t>
  </si>
  <si>
    <t>6040</t>
  </si>
  <si>
    <t>Заходи, пов'язані з поліпшенням питної води</t>
  </si>
  <si>
    <t>0118340</t>
  </si>
  <si>
    <t>8340</t>
  </si>
  <si>
    <t>Природоохоронні заходи за рахунок цільових фондів</t>
  </si>
  <si>
    <t>3719000</t>
  </si>
  <si>
    <t>9000</t>
  </si>
  <si>
    <t>Міжбюджетні трансферти</t>
  </si>
  <si>
    <t>3719700</t>
  </si>
  <si>
    <t>9700</t>
  </si>
  <si>
    <t>Субвенція з місцевого бюджету іншим місцевим бюджетам на здійснення  програм та заходів за рахунок коштів місцевих бюджетів</t>
  </si>
  <si>
    <t>3719770</t>
  </si>
  <si>
    <t>9770</t>
  </si>
  <si>
    <t>0190</t>
  </si>
  <si>
    <t>0117325</t>
  </si>
  <si>
    <t>7325</t>
  </si>
  <si>
    <t>0443</t>
  </si>
  <si>
    <t>Будівництво споруд, установ та закладів фізичної культури і спорту</t>
  </si>
  <si>
    <t>0117300</t>
  </si>
  <si>
    <t>7300</t>
  </si>
  <si>
    <t>Будівництво та регіональний розвиток</t>
  </si>
  <si>
    <t>Код Класифікації доходу бюджету /</t>
  </si>
  <si>
    <t>Найменування трансферту / Найменування бюджету – надавача міжбюджетного трансферту</t>
  </si>
  <si>
    <t>І. Трансферти до загального фонду бюджету</t>
  </si>
  <si>
    <t>03100000000</t>
  </si>
  <si>
    <t>Обласний бюджет Волинської області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</si>
  <si>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</si>
  <si>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</si>
  <si>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</si>
  <si>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</si>
  <si>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</si>
  <si>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</si>
  <si>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Найменування трансферту /</t>
  </si>
  <si>
    <t>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</si>
  <si>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</si>
  <si>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</si>
  <si>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Інші субвенції з місцевого бюджету УСЬОГО, в тому числі:</t>
  </si>
  <si>
    <t xml:space="preserve">Державний бюджет </t>
  </si>
  <si>
    <t xml:space="preserve">Освітня субвенція з державного бюджету місцевим бюджетам </t>
  </si>
  <si>
    <t xml:space="preserve">Базова дотація </t>
  </si>
  <si>
    <t>03308200000</t>
  </si>
  <si>
    <t>03555000000</t>
  </si>
  <si>
    <t xml:space="preserve">Бюджет Берестечківської міської територіальної громади </t>
  </si>
  <si>
    <t xml:space="preserve">Бюджет Горохівської міської територіальної громади </t>
  </si>
  <si>
    <t>ІІ. Трансферти до спеціального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</si>
  <si>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</si>
  <si>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до рішення міської ради "Про бюджет міської територіальної громади на 2021 рік"</t>
  </si>
  <si>
    <t>03557000000</t>
  </si>
  <si>
    <t xml:space="preserve">На утримання Трудового архіву  </t>
  </si>
  <si>
    <t xml:space="preserve">Субвенція з бюджету селищної територіальної громади у районний бюджет Луцького району </t>
  </si>
  <si>
    <t xml:space="preserve">Субвенція з бюджету селищної територіальної громади на співфінансування для придбання телемедичного обладнання для амбулаторії загальної практики сімейної медицини по вул. Шкільній 2, смт. Мар'янівка </t>
  </si>
  <si>
    <t>Субвенція з бюджету селищної  територіальної громади на співфінансування для придбання телемедичного обладнання для амбулаторії загальної практики сімейної медицини по вул, Задворській 2, с.Брани</t>
  </si>
  <si>
    <t>на виконання Програми підтримки КНП "Горохівський  центр первинної медико-санітарної допомоги на 2021"</t>
  </si>
  <si>
    <t>Субвенція з бюджету селищної  територіальної громади на облаштування захисної системи військового стрільбища військової частини 1141 Національна гвардія України</t>
  </si>
  <si>
    <t>На проведення  зубопротезування в КНП "Горохівська стоматологія"</t>
  </si>
  <si>
    <t xml:space="preserve">На проходження медогляду призовників </t>
  </si>
  <si>
    <t>Субвенція з бюджету селищної територіальної громади на співфінансування для придбання телемедичного обладнання для амбулаторії загальної практики сімейної медицини по вул. Млиновій 3, с. Бужани</t>
  </si>
  <si>
    <t>на виконання Програми фінансової підтримки КП "Горохівська багатопрофільна лікарня Горохівської міської ради на 2021 рік "</t>
  </si>
  <si>
    <t>Субвенція з бюджету селищної територіальної громади на утримання осіб (жителів Берестечківської громади), які перебувають в стаціонарному відділенні для постійного проживання осіб</t>
  </si>
  <si>
    <t>Субвенція з бюджету міської територіальної громади на співфінансування на придбання ноутбуків для педагогічних працівників згідно Постанови КМУ від 21 квітня 2021 року № 403 "Деякі питання надання субвенції з державного бюджету місцевим бюджетам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освіти"</t>
  </si>
  <si>
    <t>Зміни до додатку 3</t>
  </si>
  <si>
    <t xml:space="preserve">Фінансування згідно програми забезпечення особистої безпеки громадян,безпеки дорожнього руху та протидії злочинності на території Марянівської селищної ради </t>
  </si>
  <si>
    <t>"Про селищний бюджет територіальної громади на 2021 рік"</t>
  </si>
  <si>
    <t xml:space="preserve">Субвенції з місцевих бюджетів іншим місцевим бюджетам
</t>
  </si>
  <si>
    <t xml:space="preserve">Субвенція з державного бюджету місцевим бюджетам на розвиток мережі центрів надання адміністративних послуг
</t>
  </si>
  <si>
    <t xml:space="preserve">УСЬОГО за розділом І </t>
  </si>
  <si>
    <t xml:space="preserve">545 726,00
</t>
  </si>
  <si>
    <t xml:space="preserve">Субвенція з бюджету селищної територіальної громади на виплату окремим категоріям населення Мар'янівської селищної ради, які надають соціальні послуги з догляду на непрфесійній основі </t>
  </si>
  <si>
    <t>Код бюджету  0355200000</t>
  </si>
  <si>
    <t>до рішення селищної ради №17/2 від 12.08.2021</t>
  </si>
  <si>
    <t>"Про внесення змін до рішення селищної ради від 23.12.2020  №4/2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</si>
</sst>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грн.&quot;;\-#,##0\ &quot;грн.&quot;"/>
    <numFmt numFmtId="165" formatCode="_-* #,##0.00\ _г_р_н_._-;\-* #,##0.00\ _г_р_н_._-;_-* &quot;-&quot;??\ _г_р_н_._-;_-@_-"/>
  </numFmts>
  <fonts count="80" x14ac:knownFonts="1">
    <font>
      <sz val="10"/>
      <color indexed="8"/>
      <name val="MS Sans Serif"/>
      <charset val="204"/>
    </font>
    <font>
      <sz val="14.05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color indexed="8"/>
      <name val="Arial"/>
      <family val="2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.05"/>
      <color indexed="8"/>
      <name val="Arial"/>
      <family val="2"/>
      <charset val="204"/>
    </font>
    <font>
      <b/>
      <i/>
      <sz val="11.05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.05"/>
      <color indexed="8"/>
      <name val="Arial"/>
      <family val="2"/>
      <charset val="204"/>
    </font>
    <font>
      <b/>
      <sz val="10.7"/>
      <color indexed="8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4"/>
      <name val="Arial Cyr"/>
      <charset val="204"/>
    </font>
    <font>
      <sz val="11"/>
      <color indexed="12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Times New Roman Cyr"/>
      <charset val="204"/>
    </font>
    <font>
      <b/>
      <sz val="11"/>
      <color indexed="1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.85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1.05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8"/>
      <name val="Arial Cyr"/>
      <charset val="204"/>
    </font>
    <font>
      <sz val="9"/>
      <name val="Arial Cyr"/>
      <charset val="204"/>
    </font>
    <font>
      <sz val="14"/>
      <name val="Arial Cyr"/>
      <charset val="204"/>
    </font>
    <font>
      <sz val="14"/>
      <name val="Arial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Courier New"/>
      <family val="3"/>
      <charset val="204"/>
    </font>
    <font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0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33" fillId="3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5" borderId="0" applyNumberFormat="0" applyBorder="0" applyAlignment="0" applyProtection="0"/>
    <xf numFmtId="0" fontId="34" fillId="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3" borderId="0" applyNumberFormat="0" applyBorder="0" applyAlignment="0" applyProtection="0"/>
    <xf numFmtId="0" fontId="34" fillId="13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0" borderId="0" applyNumberFormat="0" applyBorder="0" applyAlignment="0" applyProtection="0"/>
    <xf numFmtId="0" fontId="35" fillId="16" borderId="0" applyNumberFormat="0" applyBorder="0" applyAlignment="0" applyProtection="0"/>
    <xf numFmtId="0" fontId="35" fillId="3" borderId="0" applyNumberFormat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10" fillId="0" borderId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16" borderId="0" applyNumberFormat="0" applyBorder="0" applyAlignment="0" applyProtection="0"/>
    <xf numFmtId="0" fontId="35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8" borderId="0" applyNumberFormat="0" applyBorder="0" applyAlignment="0" applyProtection="0"/>
    <xf numFmtId="0" fontId="36" fillId="16" borderId="0" applyNumberFormat="0" applyBorder="0" applyAlignment="0" applyProtection="0"/>
    <xf numFmtId="0" fontId="36" fillId="23" borderId="0" applyNumberFormat="0" applyBorder="0" applyAlignment="0" applyProtection="0"/>
    <xf numFmtId="0" fontId="37" fillId="2" borderId="2" applyNumberFormat="0" applyAlignment="0" applyProtection="0"/>
    <xf numFmtId="0" fontId="38" fillId="2" borderId="1" applyNumberFormat="0" applyAlignment="0" applyProtection="0"/>
    <xf numFmtId="0" fontId="39" fillId="8" borderId="0" applyNumberFormat="0" applyBorder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43" fillId="0" borderId="0"/>
    <xf numFmtId="0" fontId="10" fillId="0" borderId="0"/>
    <xf numFmtId="0" fontId="10" fillId="0" borderId="0"/>
    <xf numFmtId="0" fontId="73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44" fillId="0" borderId="6" applyNumberFormat="0" applyFill="0" applyAlignment="0" applyProtection="0"/>
    <xf numFmtId="0" fontId="38" fillId="10" borderId="1" applyNumberFormat="0" applyAlignment="0" applyProtection="0"/>
    <xf numFmtId="0" fontId="76" fillId="0" borderId="0"/>
    <xf numFmtId="0" fontId="34" fillId="0" borderId="0"/>
    <xf numFmtId="0" fontId="8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46" fillId="0" borderId="7" applyNumberFormat="0" applyFill="0" applyAlignment="0" applyProtection="0"/>
    <xf numFmtId="0" fontId="47" fillId="7" borderId="0" applyNumberFormat="0" applyBorder="0" applyAlignment="0" applyProtection="0"/>
    <xf numFmtId="0" fontId="47" fillId="7" borderId="0" applyNumberFormat="0" applyBorder="0" applyAlignment="0" applyProtection="0"/>
    <xf numFmtId="0" fontId="48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10" fillId="4" borderId="8" applyNumberFormat="0" applyFont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7" fillId="10" borderId="2" applyNumberFormat="0" applyAlignment="0" applyProtection="0"/>
    <xf numFmtId="0" fontId="45" fillId="12" borderId="0" applyNumberFormat="0" applyBorder="0" applyAlignment="0" applyProtection="0"/>
    <xf numFmtId="0" fontId="9" fillId="0" borderId="0"/>
    <xf numFmtId="0" fontId="48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38">
    <xf numFmtId="0" fontId="0" fillId="0" borderId="0" xfId="0" applyNumberFormat="1" applyFill="1" applyBorder="1" applyAlignment="1" applyProtection="1"/>
    <xf numFmtId="0" fontId="60" fillId="0" borderId="0" xfId="91" applyFont="1" applyBorder="1" applyAlignment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9" fontId="8" fillId="0" borderId="0" xfId="102" applyFont="1" applyFill="1" applyBorder="1" applyAlignment="1" applyProtection="1"/>
    <xf numFmtId="0" fontId="10" fillId="0" borderId="0" xfId="95"/>
    <xf numFmtId="0" fontId="3" fillId="0" borderId="0" xfId="91" applyFont="1" applyFill="1" applyAlignment="1">
      <alignment horizontal="center"/>
    </xf>
    <xf numFmtId="0" fontId="3" fillId="0" borderId="0" xfId="91" applyFont="1" applyFill="1"/>
    <xf numFmtId="0" fontId="5" fillId="0" borderId="0" xfId="91" applyFont="1" applyFill="1" applyAlignment="1">
      <alignment horizontal="center"/>
    </xf>
    <xf numFmtId="0" fontId="4" fillId="0" borderId="9" xfId="9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/>
    </xf>
    <xf numFmtId="4" fontId="3" fillId="0" borderId="9" xfId="91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4" fillId="0" borderId="0" xfId="91" applyFont="1" applyFill="1" applyAlignment="1">
      <alignment horizontal="center"/>
    </xf>
    <xf numFmtId="0" fontId="14" fillId="0" borderId="0" xfId="91" applyFont="1" applyFill="1"/>
    <xf numFmtId="0" fontId="19" fillId="0" borderId="0" xfId="91" applyFont="1" applyFill="1"/>
    <xf numFmtId="0" fontId="18" fillId="0" borderId="0" xfId="91" applyFont="1" applyFill="1" applyAlignment="1">
      <alignment horizontal="left"/>
    </xf>
    <xf numFmtId="0" fontId="18" fillId="0" borderId="0" xfId="91" applyFont="1" applyFill="1" applyAlignment="1">
      <alignment horizontal="center"/>
    </xf>
    <xf numFmtId="0" fontId="18" fillId="0" borderId="0" xfId="91" applyFont="1" applyFill="1"/>
    <xf numFmtId="0" fontId="2" fillId="0" borderId="0" xfId="91" applyFont="1" applyFill="1" applyAlignment="1">
      <alignment horizontal="center"/>
    </xf>
    <xf numFmtId="0" fontId="3" fillId="0" borderId="9" xfId="91" applyFont="1" applyFill="1" applyBorder="1" applyAlignment="1">
      <alignment horizontal="center" vertical="center" wrapText="1"/>
    </xf>
    <xf numFmtId="0" fontId="4" fillId="0" borderId="9" xfId="91" quotePrefix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3" fillId="0" borderId="0" xfId="91" applyFont="1" applyFill="1" applyBorder="1"/>
    <xf numFmtId="49" fontId="7" fillId="0" borderId="9" xfId="0" applyNumberFormat="1" applyFont="1" applyBorder="1" applyAlignment="1">
      <alignment horizontal="center" vertical="center" wrapText="1"/>
    </xf>
    <xf numFmtId="0" fontId="25" fillId="0" borderId="0" xfId="91" applyFont="1" applyFill="1"/>
    <xf numFmtId="0" fontId="3" fillId="0" borderId="0" xfId="91" applyFont="1" applyFill="1" applyAlignment="1">
      <alignment wrapText="1"/>
    </xf>
    <xf numFmtId="0" fontId="3" fillId="0" borderId="0" xfId="91" applyFont="1" applyFill="1" applyAlignment="1">
      <alignment horizontal="center" wrapText="1"/>
    </xf>
    <xf numFmtId="0" fontId="26" fillId="0" borderId="0" xfId="0" applyNumberFormat="1" applyFont="1" applyFill="1" applyBorder="1" applyAlignment="1" applyProtection="1"/>
    <xf numFmtId="0" fontId="17" fillId="0" borderId="9" xfId="0" applyFont="1" applyFill="1" applyBorder="1" applyAlignment="1">
      <alignment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30" fillId="0" borderId="9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/>
    </xf>
    <xf numFmtId="4" fontId="0" fillId="0" borderId="0" xfId="0" applyNumberFormat="1" applyFill="1" applyBorder="1" applyAlignment="1" applyProtection="1"/>
    <xf numFmtId="49" fontId="7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0" fillId="0" borderId="0" xfId="95" applyAlignment="1">
      <alignment horizontal="centerContinuous"/>
    </xf>
    <xf numFmtId="0" fontId="49" fillId="0" borderId="0" xfId="0" applyFont="1" applyAlignment="1">
      <alignment horizontal="right" vertical="center"/>
    </xf>
    <xf numFmtId="0" fontId="50" fillId="0" borderId="14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vertical="center" wrapText="1"/>
    </xf>
    <xf numFmtId="4" fontId="52" fillId="0" borderId="0" xfId="0" applyNumberFormat="1" applyFont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vertical="center" wrapText="1"/>
    </xf>
    <xf numFmtId="4" fontId="53" fillId="0" borderId="0" xfId="0" applyNumberFormat="1" applyFont="1" applyAlignment="1">
      <alignment horizontal="right" vertical="center"/>
    </xf>
    <xf numFmtId="4" fontId="49" fillId="0" borderId="0" xfId="0" applyNumberFormat="1" applyFont="1" applyFill="1" applyBorder="1" applyAlignment="1" applyProtection="1">
      <alignment vertical="center"/>
    </xf>
    <xf numFmtId="0" fontId="51" fillId="0" borderId="16" xfId="0" applyFont="1" applyBorder="1" applyAlignment="1">
      <alignment vertical="center" wrapText="1"/>
    </xf>
    <xf numFmtId="4" fontId="52" fillId="0" borderId="16" xfId="0" applyNumberFormat="1" applyFont="1" applyBorder="1" applyAlignment="1">
      <alignment horizontal="right" vertical="center"/>
    </xf>
    <xf numFmtId="0" fontId="49" fillId="0" borderId="0" xfId="0" applyNumberFormat="1" applyFont="1" applyFill="1" applyBorder="1" applyAlignment="1" applyProtection="1">
      <alignment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0" fontId="49" fillId="0" borderId="9" xfId="0" applyNumberFormat="1" applyFont="1" applyFill="1" applyBorder="1" applyAlignment="1" applyProtection="1">
      <alignment horizontal="center" vertical="center" wrapText="1"/>
    </xf>
    <xf numFmtId="0" fontId="52" fillId="0" borderId="9" xfId="0" applyNumberFormat="1" applyFont="1" applyFill="1" applyBorder="1" applyAlignment="1" applyProtection="1">
      <alignment horizontal="center" vertical="center" wrapText="1"/>
    </xf>
    <xf numFmtId="49" fontId="52" fillId="0" borderId="9" xfId="0" applyNumberFormat="1" applyFont="1" applyFill="1" applyBorder="1" applyAlignment="1" applyProtection="1">
      <alignment horizontal="center" wrapText="1"/>
    </xf>
    <xf numFmtId="3" fontId="7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17" xfId="0" applyNumberFormat="1" applyFont="1" applyFill="1" applyBorder="1" applyAlignment="1" applyProtection="1">
      <alignment horizontal="right" vertical="center"/>
    </xf>
    <xf numFmtId="0" fontId="0" fillId="0" borderId="0" xfId="0" applyNumberFormat="1" applyFill="1" applyBorder="1" applyAlignment="1" applyProtection="1">
      <alignment horizontal="right"/>
    </xf>
    <xf numFmtId="3" fontId="6" fillId="0" borderId="9" xfId="0" applyNumberFormat="1" applyFont="1" applyFill="1" applyBorder="1" applyAlignment="1">
      <alignment horizontal="right" vertical="center"/>
    </xf>
    <xf numFmtId="0" fontId="56" fillId="0" borderId="9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25" borderId="9" xfId="0" applyNumberFormat="1" applyFont="1" applyFill="1" applyBorder="1" applyAlignment="1">
      <alignment horizontal="center" vertical="center" wrapText="1"/>
    </xf>
    <xf numFmtId="0" fontId="20" fillId="25" borderId="9" xfId="0" applyFont="1" applyFill="1" applyBorder="1" applyAlignment="1">
      <alignment vertical="center" wrapText="1"/>
    </xf>
    <xf numFmtId="4" fontId="6" fillId="25" borderId="9" xfId="0" applyNumberFormat="1" applyFont="1" applyFill="1" applyBorder="1" applyAlignment="1">
      <alignment horizontal="right" vertical="center"/>
    </xf>
    <xf numFmtId="49" fontId="7" fillId="25" borderId="9" xfId="0" applyNumberFormat="1" applyFont="1" applyFill="1" applyBorder="1" applyAlignment="1">
      <alignment horizontal="center" vertical="center"/>
    </xf>
    <xf numFmtId="49" fontId="6" fillId="25" borderId="9" xfId="0" applyNumberFormat="1" applyFont="1" applyFill="1" applyBorder="1" applyAlignment="1">
      <alignment horizontal="center" vertical="center"/>
    </xf>
    <xf numFmtId="49" fontId="49" fillId="0" borderId="9" xfId="0" applyNumberFormat="1" applyFont="1" applyFill="1" applyBorder="1" applyAlignment="1" applyProtection="1">
      <alignment horizontal="center" vertical="center" wrapText="1"/>
    </xf>
    <xf numFmtId="49" fontId="52" fillId="0" borderId="9" xfId="0" applyNumberFormat="1" applyFont="1" applyFill="1" applyBorder="1" applyAlignment="1" applyProtection="1">
      <alignment horizontal="center" vertical="center" wrapText="1"/>
    </xf>
    <xf numFmtId="49" fontId="52" fillId="25" borderId="10" xfId="0" applyNumberFormat="1" applyFont="1" applyFill="1" applyBorder="1" applyAlignment="1" applyProtection="1">
      <alignment horizontal="center" vertical="center" wrapText="1"/>
    </xf>
    <xf numFmtId="0" fontId="49" fillId="25" borderId="10" xfId="0" applyNumberFormat="1" applyFont="1" applyFill="1" applyBorder="1" applyAlignment="1" applyProtection="1">
      <alignment horizontal="center" vertical="center" wrapText="1"/>
    </xf>
    <xf numFmtId="0" fontId="52" fillId="25" borderId="9" xfId="0" applyNumberFormat="1" applyFont="1" applyFill="1" applyBorder="1" applyAlignment="1" applyProtection="1">
      <alignment horizontal="center" vertical="center" wrapText="1"/>
    </xf>
    <xf numFmtId="4" fontId="7" fillId="25" borderId="9" xfId="0" applyNumberFormat="1" applyFont="1" applyFill="1" applyBorder="1" applyAlignment="1">
      <alignment horizontal="right" vertical="center"/>
    </xf>
    <xf numFmtId="2" fontId="3" fillId="0" borderId="0" xfId="91" applyNumberFormat="1" applyFont="1" applyFill="1"/>
    <xf numFmtId="0" fontId="22" fillId="0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23" fillId="0" borderId="9" xfId="0" applyFont="1" applyFill="1" applyBorder="1" applyAlignment="1">
      <alignment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/>
    </xf>
    <xf numFmtId="3" fontId="7" fillId="25" borderId="9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Continuous"/>
    </xf>
    <xf numFmtId="0" fontId="59" fillId="0" borderId="0" xfId="91" applyFont="1" applyBorder="1" applyAlignment="1">
      <alignment horizontal="centerContinuous" vertical="center" wrapText="1"/>
    </xf>
    <xf numFmtId="0" fontId="56" fillId="0" borderId="0" xfId="0" applyNumberFormat="1" applyFont="1" applyFill="1" applyBorder="1" applyAlignment="1" applyProtection="1">
      <alignment horizontal="centerContinuous"/>
    </xf>
    <xf numFmtId="0" fontId="60" fillId="0" borderId="0" xfId="91" applyFont="1" applyBorder="1" applyAlignment="1">
      <alignment vertical="center" wrapText="1"/>
    </xf>
    <xf numFmtId="0" fontId="15" fillId="0" borderId="0" xfId="91" applyFont="1" applyBorder="1" applyAlignment="1">
      <alignment vertical="center" wrapText="1"/>
    </xf>
    <xf numFmtId="0" fontId="15" fillId="0" borderId="0" xfId="0" applyNumberFormat="1" applyFont="1" applyFill="1" applyBorder="1" applyAlignment="1" applyProtection="1"/>
    <xf numFmtId="49" fontId="13" fillId="25" borderId="10" xfId="0" applyNumberFormat="1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13" fillId="25" borderId="9" xfId="0" applyFont="1" applyFill="1" applyBorder="1" applyAlignment="1">
      <alignment horizontal="center" vertical="center"/>
    </xf>
    <xf numFmtId="0" fontId="11" fillId="25" borderId="9" xfId="0" applyNumberFormat="1" applyFont="1" applyFill="1" applyBorder="1" applyAlignment="1" applyProtection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/>
    <xf numFmtId="0" fontId="15" fillId="0" borderId="9" xfId="91" applyFont="1" applyFill="1" applyBorder="1" applyAlignment="1">
      <alignment horizontal="center" vertical="center" wrapText="1"/>
    </xf>
    <xf numFmtId="2" fontId="3" fillId="0" borderId="0" xfId="91" applyNumberFormat="1" applyFont="1" applyFill="1" applyAlignment="1">
      <alignment horizontal="center"/>
    </xf>
    <xf numFmtId="0" fontId="50" fillId="0" borderId="0" xfId="0" applyFont="1" applyBorder="1" applyAlignment="1">
      <alignment horizontal="center" vertical="center"/>
    </xf>
    <xf numFmtId="0" fontId="56" fillId="0" borderId="16" xfId="0" applyNumberFormat="1" applyFont="1" applyFill="1" applyBorder="1" applyAlignment="1" applyProtection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vertical="center" wrapText="1"/>
    </xf>
    <xf numFmtId="4" fontId="49" fillId="0" borderId="0" xfId="0" applyNumberFormat="1" applyFont="1" applyAlignment="1">
      <alignment horizontal="right" vertical="center"/>
    </xf>
    <xf numFmtId="0" fontId="23" fillId="0" borderId="9" xfId="0" applyFont="1" applyBorder="1" applyAlignment="1">
      <alignment vertical="center" wrapText="1"/>
    </xf>
    <xf numFmtId="0" fontId="0" fillId="0" borderId="0" xfId="0" applyNumberFormat="1" applyFill="1" applyBorder="1" applyAlignment="1" applyProtection="1">
      <alignment horizontal="center"/>
    </xf>
    <xf numFmtId="0" fontId="15" fillId="0" borderId="0" xfId="9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61" fillId="0" borderId="9" xfId="0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/>
    </xf>
    <xf numFmtId="3" fontId="56" fillId="0" borderId="9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3" fontId="56" fillId="25" borderId="9" xfId="0" applyNumberFormat="1" applyFont="1" applyFill="1" applyBorder="1" applyAlignment="1">
      <alignment horizontal="center" vertical="center"/>
    </xf>
    <xf numFmtId="0" fontId="56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>
      <alignment horizontal="right" vertical="center"/>
    </xf>
    <xf numFmtId="4" fontId="3" fillId="0" borderId="0" xfId="91" applyNumberFormat="1" applyFont="1" applyFill="1"/>
    <xf numFmtId="0" fontId="49" fillId="0" borderId="10" xfId="0" applyNumberFormat="1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right" vertical="center" wrapText="1"/>
    </xf>
    <xf numFmtId="0" fontId="56" fillId="0" borderId="9" xfId="0" applyNumberFormat="1" applyFont="1" applyFill="1" applyBorder="1" applyAlignment="1" applyProtection="1">
      <alignment horizontal="center" vertical="center"/>
    </xf>
    <xf numFmtId="0" fontId="58" fillId="0" borderId="0" xfId="91" applyFont="1" applyFill="1" applyAlignment="1">
      <alignment horizontal="center" wrapText="1"/>
    </xf>
    <xf numFmtId="0" fontId="49" fillId="0" borderId="0" xfId="0" applyNumberFormat="1" applyFont="1" applyFill="1" applyBorder="1" applyAlignment="1" applyProtection="1"/>
    <xf numFmtId="0" fontId="57" fillId="0" borderId="0" xfId="0" applyNumberFormat="1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55" fillId="0" borderId="0" xfId="0" applyNumberFormat="1" applyFont="1" applyFill="1" applyBorder="1" applyAlignment="1" applyProtection="1">
      <alignment horizontal="center"/>
    </xf>
    <xf numFmtId="0" fontId="50" fillId="0" borderId="19" xfId="0" applyFont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right" vertical="center"/>
    </xf>
    <xf numFmtId="0" fontId="49" fillId="0" borderId="18" xfId="0" applyNumberFormat="1" applyFont="1" applyFill="1" applyBorder="1" applyAlignment="1" applyProtection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/>
    <xf numFmtId="0" fontId="30" fillId="0" borderId="9" xfId="0" applyFont="1" applyBorder="1" applyAlignment="1">
      <alignment vertical="center"/>
    </xf>
    <xf numFmtId="4" fontId="30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4" fontId="10" fillId="0" borderId="9" xfId="0" applyNumberFormat="1" applyFont="1" applyBorder="1" applyAlignment="1">
      <alignment vertical="center"/>
    </xf>
    <xf numFmtId="0" fontId="30" fillId="0" borderId="0" xfId="0" applyFont="1" applyAlignment="1">
      <alignment horizontal="left"/>
    </xf>
    <xf numFmtId="0" fontId="10" fillId="25" borderId="9" xfId="0" applyFont="1" applyFill="1" applyBorder="1" applyAlignment="1">
      <alignment horizontal="center" vertical="center" wrapText="1"/>
    </xf>
    <xf numFmtId="4" fontId="30" fillId="25" borderId="9" xfId="0" applyNumberFormat="1" applyFont="1" applyFill="1" applyBorder="1" applyAlignment="1">
      <alignment vertical="center"/>
    </xf>
    <xf numFmtId="4" fontId="10" fillId="25" borderId="9" xfId="0" applyNumberFormat="1" applyFont="1" applyFill="1" applyBorder="1" applyAlignment="1">
      <alignment vertical="center"/>
    </xf>
    <xf numFmtId="0" fontId="30" fillId="25" borderId="9" xfId="0" applyFont="1" applyFill="1" applyBorder="1" applyAlignment="1">
      <alignment vertical="center"/>
    </xf>
    <xf numFmtId="0" fontId="30" fillId="25" borderId="9" xfId="0" applyFont="1" applyFill="1" applyBorder="1" applyAlignment="1">
      <alignment vertical="center" wrapText="1"/>
    </xf>
    <xf numFmtId="0" fontId="30" fillId="25" borderId="9" xfId="0" applyFont="1" applyFill="1" applyBorder="1" applyAlignment="1">
      <alignment horizontal="center" vertical="center"/>
    </xf>
    <xf numFmtId="0" fontId="66" fillId="0" borderId="0" xfId="91" applyFont="1" applyFill="1"/>
    <xf numFmtId="0" fontId="7" fillId="25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 applyProtection="1">
      <alignment horizontal="center"/>
    </xf>
    <xf numFmtId="49" fontId="26" fillId="0" borderId="20" xfId="0" applyNumberFormat="1" applyFont="1" applyFill="1" applyBorder="1" applyAlignment="1" applyProtection="1">
      <alignment horizontal="center"/>
    </xf>
    <xf numFmtId="49" fontId="62" fillId="26" borderId="20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52" fillId="26" borderId="9" xfId="0" applyNumberFormat="1" applyFont="1" applyFill="1" applyBorder="1" applyAlignment="1" applyProtection="1">
      <alignment horizontal="center" vertical="center" wrapText="1"/>
    </xf>
    <xf numFmtId="0" fontId="34" fillId="0" borderId="0" xfId="94"/>
    <xf numFmtId="0" fontId="68" fillId="0" borderId="0" xfId="94" applyFont="1" applyAlignment="1">
      <alignment horizontal="right"/>
    </xf>
    <xf numFmtId="0" fontId="69" fillId="0" borderId="9" xfId="94" applyFont="1" applyBorder="1" applyAlignment="1">
      <alignment horizontal="center" vertical="center" wrapText="1"/>
    </xf>
    <xf numFmtId="4" fontId="69" fillId="0" borderId="9" xfId="94" applyNumberFormat="1" applyFont="1" applyBorder="1" applyAlignment="1">
      <alignment horizontal="center" vertical="center" wrapText="1"/>
    </xf>
    <xf numFmtId="0" fontId="67" fillId="0" borderId="9" xfId="94" applyFont="1" applyBorder="1" applyAlignment="1">
      <alignment horizontal="left" vertical="top" wrapText="1"/>
    </xf>
    <xf numFmtId="4" fontId="67" fillId="0" borderId="9" xfId="94" applyNumberFormat="1" applyFont="1" applyBorder="1" applyAlignment="1">
      <alignment horizontal="center" vertical="center" wrapText="1"/>
    </xf>
    <xf numFmtId="49" fontId="67" fillId="0" borderId="9" xfId="94" applyNumberFormat="1" applyFont="1" applyBorder="1" applyAlignment="1">
      <alignment horizontal="left" vertical="top" wrapText="1"/>
    </xf>
    <xf numFmtId="0" fontId="67" fillId="0" borderId="9" xfId="94" applyFont="1" applyBorder="1" applyAlignment="1">
      <alignment horizontal="center" vertical="top" wrapText="1"/>
    </xf>
    <xf numFmtId="0" fontId="67" fillId="0" borderId="21" xfId="94" applyFont="1" applyBorder="1" applyAlignment="1">
      <alignment horizontal="center" vertical="top" wrapText="1"/>
    </xf>
    <xf numFmtId="0" fontId="67" fillId="0" borderId="22" xfId="94" applyFont="1" applyBorder="1" applyAlignment="1">
      <alignment horizontal="center" vertical="top" wrapText="1"/>
    </xf>
    <xf numFmtId="0" fontId="67" fillId="0" borderId="22" xfId="94" applyFont="1" applyBorder="1" applyAlignment="1">
      <alignment wrapText="1"/>
    </xf>
    <xf numFmtId="4" fontId="67" fillId="0" borderId="23" xfId="94" applyNumberFormat="1" applyFont="1" applyBorder="1" applyAlignment="1">
      <alignment horizontal="center" vertical="top" wrapText="1"/>
    </xf>
    <xf numFmtId="0" fontId="67" fillId="0" borderId="24" xfId="94" applyFont="1" applyBorder="1" applyAlignment="1">
      <alignment horizontal="center" vertical="top" wrapText="1"/>
    </xf>
    <xf numFmtId="0" fontId="67" fillId="0" borderId="9" xfId="94" applyFont="1" applyBorder="1" applyAlignment="1">
      <alignment wrapText="1"/>
    </xf>
    <xf numFmtId="4" fontId="67" fillId="0" borderId="25" xfId="94" applyNumberFormat="1" applyFont="1" applyBorder="1" applyAlignment="1">
      <alignment horizontal="center" vertical="top" wrapText="1"/>
    </xf>
    <xf numFmtId="0" fontId="67" fillId="0" borderId="26" xfId="94" applyFont="1" applyBorder="1" applyAlignment="1">
      <alignment horizontal="center" vertical="top" wrapText="1"/>
    </xf>
    <xf numFmtId="0" fontId="67" fillId="0" borderId="27" xfId="94" applyFont="1" applyBorder="1" applyAlignment="1">
      <alignment horizontal="center" vertical="top" wrapText="1"/>
    </xf>
    <xf numFmtId="0" fontId="67" fillId="0" borderId="27" xfId="94" applyFont="1" applyBorder="1" applyAlignment="1">
      <alignment wrapText="1"/>
    </xf>
    <xf numFmtId="0" fontId="67" fillId="0" borderId="0" xfId="94" applyFont="1" applyAlignment="1">
      <alignment horizontal="justify"/>
    </xf>
    <xf numFmtId="0" fontId="29" fillId="0" borderId="0" xfId="94" applyFont="1"/>
    <xf numFmtId="0" fontId="68" fillId="0" borderId="28" xfId="94" applyFont="1" applyBorder="1" applyAlignment="1">
      <alignment horizontal="center" wrapText="1"/>
    </xf>
    <xf numFmtId="0" fontId="68" fillId="0" borderId="29" xfId="94" applyFont="1" applyBorder="1" applyAlignment="1">
      <alignment horizontal="center" vertical="top" wrapText="1"/>
    </xf>
    <xf numFmtId="0" fontId="15" fillId="0" borderId="0" xfId="94" applyFont="1" applyFill="1" applyBorder="1" applyAlignment="1"/>
    <xf numFmtId="0" fontId="68" fillId="0" borderId="30" xfId="94" applyFont="1" applyBorder="1" applyAlignment="1">
      <alignment horizontal="center" vertical="top" wrapText="1"/>
    </xf>
    <xf numFmtId="0" fontId="68" fillId="0" borderId="31" xfId="94" applyFont="1" applyBorder="1" applyAlignment="1">
      <alignment horizontal="center" vertical="top" wrapText="1"/>
    </xf>
    <xf numFmtId="0" fontId="67" fillId="0" borderId="13" xfId="94" applyFont="1" applyBorder="1" applyAlignment="1">
      <alignment horizontal="center" vertical="top" wrapText="1"/>
    </xf>
    <xf numFmtId="49" fontId="67" fillId="0" borderId="9" xfId="94" applyNumberFormat="1" applyFont="1" applyBorder="1" applyAlignment="1">
      <alignment horizontal="center" vertical="top" wrapText="1"/>
    </xf>
    <xf numFmtId="0" fontId="71" fillId="0" borderId="9" xfId="93" applyFont="1" applyBorder="1" applyAlignment="1">
      <alignment horizontal="center" vertical="center" wrapText="1"/>
    </xf>
    <xf numFmtId="4" fontId="71" fillId="0" borderId="9" xfId="93" applyNumberFormat="1" applyFont="1" applyBorder="1" applyAlignment="1">
      <alignment horizontal="center" vertical="center" wrapText="1"/>
    </xf>
    <xf numFmtId="49" fontId="68" fillId="0" borderId="13" xfId="93" applyNumberFormat="1" applyFont="1" applyBorder="1" applyAlignment="1">
      <alignment horizontal="center" vertical="center" wrapText="1"/>
    </xf>
    <xf numFmtId="4" fontId="68" fillId="0" borderId="13" xfId="93" applyNumberFormat="1" applyFont="1" applyBorder="1" applyAlignment="1">
      <alignment horizontal="center" vertical="center" wrapText="1"/>
    </xf>
    <xf numFmtId="0" fontId="68" fillId="0" borderId="9" xfId="93" applyFont="1" applyBorder="1" applyAlignment="1">
      <alignment horizontal="center" vertical="top" wrapText="1"/>
    </xf>
    <xf numFmtId="0" fontId="68" fillId="0" borderId="9" xfId="93" applyFont="1" applyBorder="1" applyAlignment="1">
      <alignment wrapText="1"/>
    </xf>
    <xf numFmtId="4" fontId="71" fillId="0" borderId="9" xfId="93" applyNumberFormat="1" applyFont="1" applyBorder="1" applyAlignment="1">
      <alignment horizontal="center" vertical="top" wrapText="1"/>
    </xf>
    <xf numFmtId="4" fontId="67" fillId="0" borderId="32" xfId="94" applyNumberFormat="1" applyFont="1" applyBorder="1" applyAlignment="1">
      <alignment horizontal="center" vertical="top" wrapText="1"/>
    </xf>
    <xf numFmtId="0" fontId="68" fillId="0" borderId="0" xfId="93" applyFont="1" applyAlignment="1">
      <alignment horizontal="left" indent="15"/>
    </xf>
    <xf numFmtId="0" fontId="68" fillId="0" borderId="0" xfId="93" applyFont="1" applyAlignment="1">
      <alignment horizontal="center"/>
    </xf>
    <xf numFmtId="0" fontId="10" fillId="0" borderId="0" xfId="92"/>
    <xf numFmtId="0" fontId="10" fillId="0" borderId="0" xfId="92" applyAlignment="1">
      <alignment horizontal="fill" wrapText="1"/>
    </xf>
    <xf numFmtId="0" fontId="67" fillId="0" borderId="9" xfId="94" applyFont="1" applyBorder="1" applyAlignment="1">
      <alignment horizontal="center"/>
    </xf>
    <xf numFmtId="49" fontId="67" fillId="0" borderId="9" xfId="93" applyNumberFormat="1" applyFont="1" applyBorder="1" applyAlignment="1">
      <alignment horizontal="center" vertical="center" wrapText="1"/>
    </xf>
    <xf numFmtId="0" fontId="67" fillId="0" borderId="9" xfId="93" applyFont="1" applyBorder="1" applyAlignment="1">
      <alignment horizontal="center" vertical="center" wrapText="1"/>
    </xf>
    <xf numFmtId="0" fontId="67" fillId="0" borderId="9" xfId="93" applyFont="1" applyFill="1" applyBorder="1" applyAlignment="1">
      <alignment horizontal="center" vertical="center" wrapText="1"/>
    </xf>
    <xf numFmtId="0" fontId="67" fillId="0" borderId="9" xfId="93" applyFont="1" applyFill="1" applyBorder="1" applyAlignment="1">
      <alignment horizontal="left" vertical="center" wrapText="1"/>
    </xf>
    <xf numFmtId="0" fontId="67" fillId="0" borderId="9" xfId="93" applyFont="1" applyBorder="1" applyAlignment="1">
      <alignment horizontal="left" vertical="center" wrapText="1"/>
    </xf>
    <xf numFmtId="49" fontId="67" fillId="0" borderId="9" xfId="93" applyNumberFormat="1" applyFont="1" applyFill="1" applyBorder="1" applyAlignment="1" applyProtection="1">
      <alignment horizontal="center"/>
    </xf>
    <xf numFmtId="4" fontId="67" fillId="0" borderId="9" xfId="93" applyNumberFormat="1" applyFont="1" applyBorder="1" applyAlignment="1">
      <alignment horizontal="center" vertical="center" wrapText="1"/>
    </xf>
    <xf numFmtId="0" fontId="67" fillId="0" borderId="9" xfId="94" applyFont="1" applyFill="1" applyBorder="1" applyAlignment="1">
      <alignment horizontal="center" vertical="top" wrapText="1"/>
    </xf>
    <xf numFmtId="0" fontId="29" fillId="0" borderId="9" xfId="94" applyFont="1" applyBorder="1" applyAlignment="1">
      <alignment horizontal="center" vertical="top" wrapText="1"/>
    </xf>
    <xf numFmtId="4" fontId="29" fillId="0" borderId="9" xfId="93" applyNumberFormat="1" applyFont="1" applyBorder="1" applyAlignment="1">
      <alignment horizontal="center" vertical="center" wrapText="1"/>
    </xf>
    <xf numFmtId="4" fontId="29" fillId="0" borderId="9" xfId="94" applyNumberFormat="1" applyFont="1" applyBorder="1" applyAlignment="1">
      <alignment horizontal="center" vertical="top" wrapText="1"/>
    </xf>
    <xf numFmtId="4" fontId="29" fillId="0" borderId="9" xfId="94" applyNumberFormat="1" applyFont="1" applyBorder="1" applyAlignment="1">
      <alignment horizontal="center" vertical="center" wrapText="1"/>
    </xf>
    <xf numFmtId="0" fontId="67" fillId="0" borderId="9" xfId="94" applyFont="1" applyFill="1" applyBorder="1" applyAlignment="1">
      <alignment horizontal="center"/>
    </xf>
    <xf numFmtId="0" fontId="67" fillId="0" borderId="9" xfId="94" applyFont="1" applyFill="1" applyBorder="1" applyAlignment="1">
      <alignment horizontal="justify" vertical="distributed" wrapText="1"/>
    </xf>
    <xf numFmtId="4" fontId="67" fillId="0" borderId="9" xfId="93" applyNumberFormat="1" applyFont="1" applyFill="1" applyBorder="1" applyAlignment="1">
      <alignment horizontal="center" vertical="center" wrapText="1"/>
    </xf>
    <xf numFmtId="0" fontId="29" fillId="0" borderId="0" xfId="93" applyFont="1" applyAlignment="1">
      <alignment horizontal="center" vertical="center"/>
    </xf>
    <xf numFmtId="4" fontId="71" fillId="0" borderId="9" xfId="0" applyNumberFormat="1" applyFont="1" applyBorder="1" applyAlignment="1">
      <alignment horizontal="center" vertical="center"/>
    </xf>
    <xf numFmtId="0" fontId="72" fillId="0" borderId="9" xfId="93" applyFont="1" applyBorder="1" applyAlignment="1">
      <alignment horizontal="center" vertical="center" wrapText="1"/>
    </xf>
    <xf numFmtId="0" fontId="68" fillId="0" borderId="9" xfId="93" applyFont="1" applyBorder="1" applyAlignment="1">
      <alignment horizontal="center" vertical="center" wrapText="1"/>
    </xf>
    <xf numFmtId="49" fontId="74" fillId="0" borderId="9" xfId="93" applyNumberFormat="1" applyFont="1" applyBorder="1" applyAlignment="1">
      <alignment horizontal="center" vertical="center" wrapText="1"/>
    </xf>
    <xf numFmtId="0" fontId="74" fillId="0" borderId="9" xfId="93" applyFont="1" applyBorder="1" applyAlignment="1">
      <alignment horizontal="center" vertical="center" wrapText="1"/>
    </xf>
    <xf numFmtId="0" fontId="74" fillId="0" borderId="9" xfId="93" applyFont="1" applyBorder="1" applyAlignment="1">
      <alignment horizontal="left" vertical="center" wrapText="1"/>
    </xf>
    <xf numFmtId="0" fontId="67" fillId="0" borderId="37" xfId="94" applyFont="1" applyBorder="1" applyAlignment="1">
      <alignment horizontal="center" vertical="top" wrapText="1"/>
    </xf>
    <xf numFmtId="0" fontId="70" fillId="0" borderId="35" xfId="94" applyFont="1" applyBorder="1" applyAlignment="1">
      <alignment horizontal="center" vertical="top" wrapText="1"/>
    </xf>
    <xf numFmtId="4" fontId="69" fillId="0" borderId="11" xfId="94" applyNumberFormat="1" applyFont="1" applyBorder="1" applyAlignment="1">
      <alignment horizontal="center" vertical="center" wrapText="1"/>
    </xf>
    <xf numFmtId="4" fontId="69" fillId="0" borderId="9" xfId="0" applyNumberFormat="1" applyFont="1" applyBorder="1" applyAlignment="1">
      <alignment horizontal="center" vertical="center"/>
    </xf>
    <xf numFmtId="0" fontId="77" fillId="0" borderId="9" xfId="87" applyFont="1" applyBorder="1" applyAlignment="1">
      <alignment horizontal="center" vertical="center"/>
    </xf>
    <xf numFmtId="0" fontId="77" fillId="0" borderId="9" xfId="89" applyFont="1" applyBorder="1" applyAlignment="1">
      <alignment horizontal="center" vertical="center"/>
    </xf>
    <xf numFmtId="4" fontId="79" fillId="27" borderId="9" xfId="85" applyNumberFormat="1" applyFont="1" applyFill="1" applyBorder="1" applyAlignment="1">
      <alignment horizontal="center" vertical="center"/>
    </xf>
    <xf numFmtId="4" fontId="79" fillId="27" borderId="9" xfId="85" applyNumberFormat="1" applyFont="1" applyFill="1" applyBorder="1" applyAlignment="1">
      <alignment horizontal="center" vertical="center" wrapText="1"/>
    </xf>
    <xf numFmtId="0" fontId="77" fillId="0" borderId="9" xfId="81" applyFont="1" applyBorder="1" applyAlignment="1">
      <alignment horizontal="center" vertical="center"/>
    </xf>
    <xf numFmtId="0" fontId="68" fillId="0" borderId="9" xfId="93" applyFont="1" applyFill="1" applyBorder="1" applyAlignment="1">
      <alignment horizontal="left" vertical="center" wrapText="1"/>
    </xf>
    <xf numFmtId="0" fontId="27" fillId="0" borderId="0" xfId="0" applyNumberFormat="1" applyFont="1" applyFill="1" applyBorder="1" applyAlignment="1" applyProtection="1">
      <alignment horizontal="center"/>
    </xf>
    <xf numFmtId="0" fontId="60" fillId="0" borderId="0" xfId="91" applyFont="1" applyBorder="1" applyAlignment="1">
      <alignment horizontal="center" vertical="center" wrapText="1"/>
    </xf>
    <xf numFmtId="0" fontId="15" fillId="0" borderId="0" xfId="91" applyFont="1" applyBorder="1" applyAlignment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55" fillId="0" borderId="0" xfId="0" applyNumberFormat="1" applyFont="1" applyFill="1" applyBorder="1" applyAlignment="1" applyProtection="1">
      <alignment horizont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54" fillId="0" borderId="0" xfId="0" applyNumberFormat="1" applyFont="1" applyFill="1" applyBorder="1" applyAlignment="1" applyProtection="1">
      <alignment horizontal="center"/>
    </xf>
    <xf numFmtId="0" fontId="49" fillId="0" borderId="9" xfId="0" applyNumberFormat="1" applyFont="1" applyFill="1" applyBorder="1" applyAlignment="1" applyProtection="1">
      <alignment horizontal="center" vertical="center" wrapText="1"/>
    </xf>
    <xf numFmtId="0" fontId="49" fillId="0" borderId="13" xfId="0" applyNumberFormat="1" applyFont="1" applyFill="1" applyBorder="1" applyAlignment="1" applyProtection="1">
      <alignment horizontal="center" vertical="center" wrapText="1"/>
    </xf>
    <xf numFmtId="0" fontId="49" fillId="0" borderId="10" xfId="0" applyNumberFormat="1" applyFont="1" applyFill="1" applyBorder="1" applyAlignment="1" applyProtection="1">
      <alignment horizontal="center" vertical="center" wrapText="1"/>
    </xf>
    <xf numFmtId="0" fontId="34" fillId="0" borderId="0" xfId="94"/>
    <xf numFmtId="0" fontId="10" fillId="0" borderId="0" xfId="92" applyFont="1" applyAlignment="1">
      <alignment horizontal="right"/>
    </xf>
    <xf numFmtId="0" fontId="10" fillId="0" borderId="0" xfId="92" applyAlignment="1">
      <alignment horizontal="right"/>
    </xf>
    <xf numFmtId="0" fontId="10" fillId="0" borderId="0" xfId="92" applyFont="1" applyAlignment="1">
      <alignment horizontal="right" wrapText="1"/>
    </xf>
    <xf numFmtId="0" fontId="10" fillId="0" borderId="0" xfId="92" applyAlignment="1">
      <alignment horizontal="right" wrapText="1"/>
    </xf>
    <xf numFmtId="0" fontId="72" fillId="0" borderId="9" xfId="93" applyFont="1" applyBorder="1" applyAlignment="1">
      <alignment horizontal="left" vertical="top" wrapText="1"/>
    </xf>
    <xf numFmtId="0" fontId="75" fillId="0" borderId="12" xfId="93" applyFont="1" applyBorder="1" applyAlignment="1">
      <alignment horizontal="center" wrapText="1"/>
    </xf>
    <xf numFmtId="0" fontId="0" fillId="0" borderId="11" xfId="0" applyNumberFormat="1" applyFill="1" applyBorder="1" applyAlignment="1" applyProtection="1"/>
    <xf numFmtId="0" fontId="67" fillId="0" borderId="12" xfId="94" applyFont="1" applyBorder="1" applyAlignment="1">
      <alignment horizontal="center" vertical="top" wrapText="1"/>
    </xf>
    <xf numFmtId="0" fontId="67" fillId="0" borderId="11" xfId="94" applyFont="1" applyBorder="1" applyAlignment="1">
      <alignment horizontal="center" vertical="top" wrapText="1"/>
    </xf>
    <xf numFmtId="0" fontId="75" fillId="0" borderId="11" xfId="93" applyFont="1" applyBorder="1" applyAlignment="1">
      <alignment horizontal="center" wrapText="1"/>
    </xf>
    <xf numFmtId="0" fontId="70" fillId="0" borderId="12" xfId="94" applyFont="1" applyBorder="1" applyAlignment="1">
      <alignment horizontal="center" vertical="top" wrapText="1"/>
    </xf>
    <xf numFmtId="0" fontId="70" fillId="0" borderId="11" xfId="94" applyFont="1" applyBorder="1" applyAlignment="1">
      <alignment horizontal="center" vertical="top" wrapText="1"/>
    </xf>
    <xf numFmtId="0" fontId="70" fillId="0" borderId="12" xfId="93" applyFont="1" applyBorder="1" applyAlignment="1">
      <alignment horizontal="center" vertical="center" wrapText="1"/>
    </xf>
    <xf numFmtId="0" fontId="70" fillId="0" borderId="11" xfId="93" applyFont="1" applyBorder="1" applyAlignment="1">
      <alignment horizontal="center" vertical="center" wrapText="1"/>
    </xf>
    <xf numFmtId="0" fontId="77" fillId="0" borderId="12" xfId="86" applyFont="1" applyBorder="1" applyAlignment="1">
      <alignment horizontal="center" vertical="center" wrapText="1"/>
    </xf>
    <xf numFmtId="0" fontId="77" fillId="0" borderId="11" xfId="86" applyFont="1" applyBorder="1" applyAlignment="1">
      <alignment horizontal="center" vertical="center" wrapText="1"/>
    </xf>
    <xf numFmtId="0" fontId="78" fillId="0" borderId="12" xfId="88" applyFont="1" applyBorder="1" applyAlignment="1">
      <alignment horizontal="center" vertical="center" wrapText="1"/>
    </xf>
    <xf numFmtId="0" fontId="78" fillId="0" borderId="11" xfId="88" applyFont="1" applyBorder="1" applyAlignment="1">
      <alignment horizontal="center" vertical="center" wrapText="1"/>
    </xf>
    <xf numFmtId="0" fontId="78" fillId="0" borderId="12" xfId="90" applyFont="1" applyBorder="1" applyAlignment="1">
      <alignment horizontal="center" vertical="center" wrapText="1"/>
    </xf>
    <xf numFmtId="0" fontId="78" fillId="0" borderId="11" xfId="90" applyFont="1" applyBorder="1" applyAlignment="1">
      <alignment horizontal="center" vertical="center" wrapText="1"/>
    </xf>
    <xf numFmtId="0" fontId="30" fillId="0" borderId="0" xfId="92" applyFont="1" applyAlignment="1">
      <alignment horizontal="center"/>
    </xf>
    <xf numFmtId="0" fontId="10" fillId="0" borderId="0" xfId="92" applyAlignment="1">
      <alignment horizontal="center"/>
    </xf>
    <xf numFmtId="0" fontId="67" fillId="0" borderId="9" xfId="94" applyFont="1" applyBorder="1" applyAlignment="1">
      <alignment horizontal="center" vertical="top" wrapText="1"/>
    </xf>
    <xf numFmtId="0" fontId="67" fillId="0" borderId="12" xfId="93" applyFont="1" applyBorder="1" applyAlignment="1">
      <alignment horizontal="center" vertical="top" wrapText="1"/>
    </xf>
    <xf numFmtId="0" fontId="67" fillId="0" borderId="35" xfId="93" applyFont="1" applyBorder="1" applyAlignment="1">
      <alignment horizontal="center" vertical="top" wrapText="1"/>
    </xf>
    <xf numFmtId="0" fontId="67" fillId="0" borderId="11" xfId="93" applyFont="1" applyBorder="1" applyAlignment="1">
      <alignment horizontal="center" vertical="top" wrapText="1"/>
    </xf>
    <xf numFmtId="0" fontId="68" fillId="0" borderId="33" xfId="94" applyFont="1" applyBorder="1" applyAlignment="1">
      <alignment horizontal="center" vertical="top" wrapText="1"/>
    </xf>
    <xf numFmtId="0" fontId="68" fillId="0" borderId="34" xfId="94" applyFont="1" applyBorder="1" applyAlignment="1">
      <alignment horizontal="center" vertical="top" wrapText="1"/>
    </xf>
    <xf numFmtId="0" fontId="29" fillId="0" borderId="0" xfId="93" applyFont="1" applyAlignment="1">
      <alignment horizontal="center" vertical="center"/>
    </xf>
    <xf numFmtId="0" fontId="29" fillId="0" borderId="0" xfId="94" applyFont="1" applyAlignment="1">
      <alignment horizontal="center"/>
    </xf>
    <xf numFmtId="0" fontId="68" fillId="0" borderId="33" xfId="94" applyFont="1" applyBorder="1" applyAlignment="1">
      <alignment horizontal="center" vertical="center" wrapText="1"/>
    </xf>
    <xf numFmtId="0" fontId="68" fillId="0" borderId="34" xfId="94" applyFont="1" applyBorder="1" applyAlignment="1">
      <alignment horizontal="center" vertical="center" wrapText="1"/>
    </xf>
    <xf numFmtId="0" fontId="68" fillId="0" borderId="12" xfId="93" applyFont="1" applyBorder="1" applyAlignment="1">
      <alignment horizontal="center" vertical="top" wrapText="1"/>
    </xf>
    <xf numFmtId="0" fontId="68" fillId="0" borderId="11" xfId="93" applyFont="1" applyBorder="1" applyAlignment="1">
      <alignment horizontal="center" vertical="top" wrapText="1"/>
    </xf>
    <xf numFmtId="0" fontId="67" fillId="0" borderId="12" xfId="93" applyFont="1" applyBorder="1" applyAlignment="1">
      <alignment horizontal="center" vertical="center" wrapText="1"/>
    </xf>
    <xf numFmtId="0" fontId="67" fillId="0" borderId="11" xfId="93" applyFont="1" applyBorder="1" applyAlignment="1">
      <alignment horizontal="center" vertical="center" wrapText="1"/>
    </xf>
    <xf numFmtId="0" fontId="68" fillId="0" borderId="12" xfId="93" applyFont="1" applyBorder="1" applyAlignment="1">
      <alignment horizontal="center" vertical="center" wrapText="1"/>
    </xf>
    <xf numFmtId="0" fontId="68" fillId="0" borderId="11" xfId="93" applyFont="1" applyBorder="1" applyAlignment="1">
      <alignment horizontal="center" vertical="center" wrapText="1"/>
    </xf>
    <xf numFmtId="0" fontId="58" fillId="0" borderId="0" xfId="91" applyFont="1" applyFill="1" applyAlignment="1">
      <alignment horizontal="center"/>
    </xf>
    <xf numFmtId="0" fontId="13" fillId="0" borderId="0" xfId="91" applyFont="1" applyBorder="1" applyAlignment="1">
      <alignment horizontal="center" vertical="center" wrapText="1"/>
    </xf>
    <xf numFmtId="0" fontId="12" fillId="0" borderId="0" xfId="91" applyFont="1" applyBorder="1" applyAlignment="1">
      <alignment horizontal="center"/>
    </xf>
    <xf numFmtId="0" fontId="58" fillId="0" borderId="0" xfId="91" applyFont="1" applyFill="1" applyAlignment="1">
      <alignment horizontal="center" wrapText="1"/>
    </xf>
    <xf numFmtId="0" fontId="14" fillId="0" borderId="13" xfId="91" applyFont="1" applyFill="1" applyBorder="1" applyAlignment="1">
      <alignment horizontal="center" vertical="center" wrapText="1"/>
    </xf>
    <xf numFmtId="0" fontId="14" fillId="0" borderId="18" xfId="91" applyFont="1" applyFill="1" applyBorder="1" applyAlignment="1">
      <alignment horizontal="center" vertical="center" wrapText="1"/>
    </xf>
    <xf numFmtId="0" fontId="14" fillId="0" borderId="10" xfId="91" applyFont="1" applyFill="1" applyBorder="1" applyAlignment="1">
      <alignment horizontal="center" vertical="center" wrapText="1"/>
    </xf>
    <xf numFmtId="0" fontId="15" fillId="0" borderId="13" xfId="91" applyFont="1" applyFill="1" applyBorder="1" applyAlignment="1">
      <alignment horizontal="center" vertical="center" wrapText="1"/>
    </xf>
    <xf numFmtId="0" fontId="15" fillId="0" borderId="18" xfId="91" applyFont="1" applyFill="1" applyBorder="1" applyAlignment="1">
      <alignment horizontal="center" vertical="center" wrapText="1"/>
    </xf>
    <xf numFmtId="0" fontId="15" fillId="0" borderId="10" xfId="91" applyFont="1" applyFill="1" applyBorder="1" applyAlignment="1">
      <alignment horizontal="center" vertical="center" wrapText="1"/>
    </xf>
    <xf numFmtId="0" fontId="15" fillId="0" borderId="9" xfId="91" applyFont="1" applyFill="1" applyBorder="1" applyAlignment="1">
      <alignment horizontal="center" vertical="center" wrapText="1"/>
    </xf>
    <xf numFmtId="0" fontId="15" fillId="0" borderId="9" xfId="91" applyFont="1" applyFill="1" applyBorder="1" applyAlignment="1">
      <alignment horizontal="center" wrapText="1"/>
    </xf>
    <xf numFmtId="0" fontId="16" fillId="0" borderId="13" xfId="91" applyFont="1" applyFill="1" applyBorder="1" applyAlignment="1">
      <alignment horizontal="center" vertical="center" wrapText="1"/>
    </xf>
    <xf numFmtId="0" fontId="16" fillId="0" borderId="18" xfId="91" applyFont="1" applyFill="1" applyBorder="1" applyAlignment="1">
      <alignment horizontal="center" vertical="center" wrapText="1"/>
    </xf>
    <xf numFmtId="0" fontId="16" fillId="0" borderId="10" xfId="91" applyFont="1" applyFill="1" applyBorder="1" applyAlignment="1">
      <alignment horizontal="center" vertical="center" wrapText="1"/>
    </xf>
    <xf numFmtId="0" fontId="15" fillId="0" borderId="12" xfId="91" applyFont="1" applyFill="1" applyBorder="1" applyAlignment="1">
      <alignment horizontal="center" vertical="center" wrapText="1"/>
    </xf>
    <xf numFmtId="0" fontId="15" fillId="0" borderId="35" xfId="91" applyFont="1" applyFill="1" applyBorder="1" applyAlignment="1">
      <alignment horizontal="center" vertical="center" wrapText="1"/>
    </xf>
    <xf numFmtId="0" fontId="15" fillId="0" borderId="11" xfId="91" applyFont="1" applyFill="1" applyBorder="1" applyAlignment="1">
      <alignment horizontal="center" vertical="center" wrapText="1"/>
    </xf>
    <xf numFmtId="0" fontId="15" fillId="0" borderId="9" xfId="91" applyFont="1" applyFill="1" applyBorder="1" applyAlignment="1">
      <alignment horizontal="center" vertical="center" textRotation="1" wrapText="1"/>
    </xf>
    <xf numFmtId="0" fontId="16" fillId="0" borderId="9" xfId="91" applyFont="1" applyFill="1" applyBorder="1" applyAlignment="1">
      <alignment horizontal="center" vertical="center" wrapText="1"/>
    </xf>
    <xf numFmtId="0" fontId="15" fillId="0" borderId="9" xfId="91" applyFont="1" applyFill="1" applyBorder="1" applyAlignment="1">
      <alignment horizontal="center" vertical="center"/>
    </xf>
    <xf numFmtId="0" fontId="56" fillId="0" borderId="36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49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65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25" borderId="13" xfId="0" applyFont="1" applyFill="1" applyBorder="1" applyAlignment="1">
      <alignment horizontal="center" vertical="center" wrapText="1"/>
    </xf>
    <xf numFmtId="0" fontId="10" fillId="25" borderId="18" xfId="0" applyFont="1" applyFill="1" applyBorder="1" applyAlignment="1">
      <alignment horizontal="center" vertical="center" wrapText="1"/>
    </xf>
    <xf numFmtId="0" fontId="10" fillId="25" borderId="10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</cellXfs>
  <cellStyles count="11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- Акцент1" xfId="13"/>
    <cellStyle name="40% - Акцент2" xfId="14"/>
    <cellStyle name="40% - Акцент3" xfId="15"/>
    <cellStyle name="40% - Акцент4" xfId="16"/>
    <cellStyle name="40% - Акцент5" xfId="17"/>
    <cellStyle name="40% -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- Акцент1" xfId="25"/>
    <cellStyle name="60% - Акцент2" xfId="26"/>
    <cellStyle name="60% - Акцент3" xfId="27"/>
    <cellStyle name="60% - Акцент4" xfId="28"/>
    <cellStyle name="60% - Акцент5" xfId="29"/>
    <cellStyle name="60% -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meresha_07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Акцентування1" xfId="44"/>
    <cellStyle name="Акцентування2" xfId="45"/>
    <cellStyle name="Акцентування3" xfId="46"/>
    <cellStyle name="Акцентування4" xfId="47"/>
    <cellStyle name="Акцентування5" xfId="48"/>
    <cellStyle name="Акцентування6" xfId="49"/>
    <cellStyle name="Вывод" xfId="50"/>
    <cellStyle name="Вычисление" xfId="51"/>
    <cellStyle name="Добре" xfId="52"/>
    <cellStyle name="Заголовок 1" xfId="53" builtinId="16" customBuiltin="1"/>
    <cellStyle name="Заголовок 2" xfId="54" builtinId="17" customBuiltin="1"/>
    <cellStyle name="Заголовок 3" xfId="55" builtinId="18" customBuiltin="1"/>
    <cellStyle name="Заголовок 4" xfId="56" builtinId="19" customBuiltin="1"/>
    <cellStyle name="Звичайний 10" xfId="57"/>
    <cellStyle name="Звичайний 11" xfId="58"/>
    <cellStyle name="Звичайний 12" xfId="59"/>
    <cellStyle name="Звичайний 13" xfId="60"/>
    <cellStyle name="Звичайний 14" xfId="61"/>
    <cellStyle name="Звичайний 15" xfId="62"/>
    <cellStyle name="Звичайний 16" xfId="63"/>
    <cellStyle name="Звичайний 17" xfId="64"/>
    <cellStyle name="Звичайний 18" xfId="65"/>
    <cellStyle name="Звичайний 19" xfId="66"/>
    <cellStyle name="Звичайний 2" xfId="67"/>
    <cellStyle name="Звичайний 2 2" xfId="68"/>
    <cellStyle name="Звичайний 2_Додаток Горохів Установи" xfId="69"/>
    <cellStyle name="Звичайний 20" xfId="70"/>
    <cellStyle name="Звичайний 21 2" xfId="71"/>
    <cellStyle name="Звичайний 3" xfId="72"/>
    <cellStyle name="Звичайний 4" xfId="73"/>
    <cellStyle name="Звичайний 5" xfId="74"/>
    <cellStyle name="Звичайний 6" xfId="75"/>
    <cellStyle name="Звичайний 7" xfId="76"/>
    <cellStyle name="Звичайний 8" xfId="77"/>
    <cellStyle name="Звичайний 9" xfId="78"/>
    <cellStyle name="Итог" xfId="79"/>
    <cellStyle name="Обчислення" xfId="80"/>
    <cellStyle name="Обычный" xfId="0" builtinId="0"/>
    <cellStyle name="Обычный 10" xfId="81"/>
    <cellStyle name="Обычный 11 4" xfId="82"/>
    <cellStyle name="Обычный 2" xfId="83"/>
    <cellStyle name="Обычный 3" xfId="84"/>
    <cellStyle name="Обычный 4" xfId="85"/>
    <cellStyle name="Обычный 5" xfId="86"/>
    <cellStyle name="Обычный 6" xfId="87"/>
    <cellStyle name="Обычный 7" xfId="88"/>
    <cellStyle name="Обычный 8" xfId="89"/>
    <cellStyle name="Обычный 9" xfId="90"/>
    <cellStyle name="Обычный_PROEKT" xfId="91"/>
    <cellStyle name="Обычный_дод4" xfId="92"/>
    <cellStyle name="Обычный_додаток 4 трансферти Горохів" xfId="93"/>
    <cellStyle name="Обычный_додаток 4 трансферти Мар'янівка" xfId="94"/>
    <cellStyle name="Обычный_Додаток4" xfId="95"/>
    <cellStyle name="Підсумок" xfId="96"/>
    <cellStyle name="Плохой" xfId="97"/>
    <cellStyle name="Поганий" xfId="98"/>
    <cellStyle name="Пояснение" xfId="99"/>
    <cellStyle name="Примечание" xfId="100"/>
    <cellStyle name="Примітка" xfId="101"/>
    <cellStyle name="Процентный" xfId="102" builtinId="5"/>
    <cellStyle name="Процентный 2" xfId="103"/>
    <cellStyle name="Результат" xfId="104"/>
    <cellStyle name="Середній" xfId="105"/>
    <cellStyle name="Стиль 1" xfId="106"/>
    <cellStyle name="Текст пояснення" xfId="107"/>
    <cellStyle name="Фінансовий 2" xfId="108"/>
    <cellStyle name="Фінансовий 2 2" xfId="10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4"/>
  <sheetViews>
    <sheetView zoomScale="115" zoomScaleNormal="115"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F21" sqref="F21"/>
    </sheetView>
  </sheetViews>
  <sheetFormatPr defaultRowHeight="12.75" x14ac:dyDescent="0.2"/>
  <cols>
    <col min="1" max="1" width="4.28515625" customWidth="1"/>
    <col min="2" max="2" width="13.140625" style="7" customWidth="1"/>
    <col min="3" max="3" width="10.42578125" style="7" customWidth="1"/>
    <col min="4" max="4" width="9.140625" style="7"/>
    <col min="5" max="5" width="35.42578125" style="7" customWidth="1"/>
    <col min="6" max="6" width="29.42578125" style="7" customWidth="1"/>
    <col min="7" max="7" width="16.5703125" style="7" customWidth="1"/>
    <col min="8" max="8" width="13.28515625" style="7" customWidth="1"/>
    <col min="9" max="10" width="14.85546875" style="7" customWidth="1"/>
    <col min="11" max="11" width="14.42578125" style="7" customWidth="1"/>
  </cols>
  <sheetData>
    <row r="1" spans="2:12" x14ac:dyDescent="0.2">
      <c r="I1" s="96"/>
      <c r="J1" s="96"/>
    </row>
    <row r="2" spans="2:12" ht="15" x14ac:dyDescent="0.25">
      <c r="I2" s="37" t="s">
        <v>94</v>
      </c>
      <c r="J2" s="37"/>
      <c r="K2"/>
    </row>
    <row r="3" spans="2:12" ht="13.5" customHeight="1" x14ac:dyDescent="0.2">
      <c r="I3" t="s">
        <v>222</v>
      </c>
      <c r="J3" s="148"/>
      <c r="K3" s="5"/>
    </row>
    <row r="4" spans="2:12" x14ac:dyDescent="0.2">
      <c r="I4" s="7" t="s">
        <v>219</v>
      </c>
      <c r="J4" s="148"/>
      <c r="K4" s="5"/>
    </row>
    <row r="5" spans="2:12" ht="15" x14ac:dyDescent="0.2">
      <c r="B5" s="97"/>
      <c r="C5" s="97"/>
      <c r="D5" s="97"/>
      <c r="E5" s="98"/>
      <c r="F5" s="98"/>
      <c r="G5" s="98"/>
      <c r="H5" s="98"/>
      <c r="I5" s="7" t="s">
        <v>218</v>
      </c>
      <c r="J5" s="148"/>
      <c r="K5" s="5"/>
    </row>
    <row r="6" spans="2:12" ht="15.75" customHeight="1" x14ac:dyDescent="0.25">
      <c r="B6" s="141"/>
      <c r="C6" s="99"/>
      <c r="D6" s="247"/>
      <c r="E6" s="247"/>
      <c r="F6" s="247"/>
      <c r="G6" s="247"/>
      <c r="H6" s="247"/>
      <c r="I6" s="247"/>
      <c r="J6" s="1"/>
      <c r="K6" s="100"/>
    </row>
    <row r="7" spans="2:12" ht="15.75" customHeight="1" x14ac:dyDescent="0.2">
      <c r="B7" s="127"/>
      <c r="C7" s="99"/>
      <c r="D7" s="248"/>
      <c r="E7" s="248"/>
      <c r="F7" s="248"/>
      <c r="G7" s="248"/>
      <c r="H7" s="248"/>
      <c r="I7" s="248"/>
      <c r="J7" s="119"/>
      <c r="K7" s="101"/>
    </row>
    <row r="8" spans="2:12" ht="16.5" x14ac:dyDescent="0.25">
      <c r="B8" s="251" t="s">
        <v>225</v>
      </c>
      <c r="C8" s="251"/>
      <c r="D8" s="251"/>
      <c r="E8" s="251"/>
      <c r="F8" s="251"/>
      <c r="G8" s="251"/>
      <c r="H8" s="251"/>
      <c r="I8" s="251"/>
      <c r="J8" s="251"/>
      <c r="K8" s="251"/>
    </row>
    <row r="9" spans="2:12" ht="17.25" thickBot="1" x14ac:dyDescent="0.3">
      <c r="B9" s="169" t="s">
        <v>217</v>
      </c>
      <c r="C9" s="142"/>
      <c r="D9" s="142"/>
      <c r="E9" s="142"/>
      <c r="F9" s="142"/>
      <c r="G9" s="142"/>
      <c r="H9" s="142"/>
      <c r="I9" s="142"/>
      <c r="J9" s="142"/>
      <c r="K9" s="142"/>
    </row>
    <row r="10" spans="2:12" ht="15.75" x14ac:dyDescent="0.25">
      <c r="B10" s="127" t="s">
        <v>77</v>
      </c>
      <c r="C10" s="102"/>
      <c r="D10" s="102"/>
      <c r="E10" s="246"/>
      <c r="F10" s="246"/>
      <c r="G10" s="4"/>
      <c r="H10" s="4"/>
      <c r="I10" s="62"/>
      <c r="J10" s="62"/>
      <c r="K10" s="62"/>
    </row>
    <row r="11" spans="2:12" ht="11.25" customHeight="1" x14ac:dyDescent="0.2">
      <c r="K11" s="7" t="s">
        <v>132</v>
      </c>
    </row>
    <row r="12" spans="2:12" ht="17.25" customHeight="1" x14ac:dyDescent="0.2">
      <c r="B12" s="252" t="s">
        <v>168</v>
      </c>
      <c r="C12" s="252" t="s">
        <v>169</v>
      </c>
      <c r="D12" s="252" t="s">
        <v>143</v>
      </c>
      <c r="E12" s="254" t="s">
        <v>170</v>
      </c>
      <c r="F12" s="256" t="s">
        <v>101</v>
      </c>
      <c r="G12" s="249" t="s">
        <v>177</v>
      </c>
      <c r="H12" s="249" t="s">
        <v>144</v>
      </c>
      <c r="I12" s="256" t="s">
        <v>72</v>
      </c>
      <c r="J12" s="257" t="s">
        <v>134</v>
      </c>
      <c r="K12" s="258"/>
    </row>
    <row r="13" spans="2:12" ht="85.5" customHeight="1" x14ac:dyDescent="0.2">
      <c r="B13" s="253"/>
      <c r="C13" s="253"/>
      <c r="D13" s="253"/>
      <c r="E13" s="255"/>
      <c r="F13" s="256"/>
      <c r="G13" s="250"/>
      <c r="H13" s="250"/>
      <c r="I13" s="256"/>
      <c r="J13" s="121" t="s">
        <v>146</v>
      </c>
      <c r="K13" s="122" t="s">
        <v>148</v>
      </c>
    </row>
    <row r="14" spans="2:12" ht="17.25" customHeight="1" x14ac:dyDescent="0.2">
      <c r="B14" s="3">
        <v>1</v>
      </c>
      <c r="C14" s="3">
        <v>2</v>
      </c>
      <c r="D14" s="3">
        <v>3</v>
      </c>
      <c r="E14" s="120">
        <v>4</v>
      </c>
      <c r="F14" s="2">
        <v>5</v>
      </c>
      <c r="G14" s="121">
        <v>6</v>
      </c>
      <c r="H14" s="121">
        <v>7</v>
      </c>
      <c r="I14" s="2">
        <v>8</v>
      </c>
      <c r="J14" s="121">
        <v>9</v>
      </c>
      <c r="K14" s="122">
        <v>10</v>
      </c>
      <c r="L14" s="136">
        <v>1</v>
      </c>
    </row>
    <row r="15" spans="2:12" ht="20.25" customHeight="1" x14ac:dyDescent="0.2">
      <c r="B15" s="103" t="s">
        <v>187</v>
      </c>
      <c r="C15" s="104"/>
      <c r="D15" s="104"/>
      <c r="E15" s="105" t="s">
        <v>114</v>
      </c>
      <c r="F15" s="106"/>
      <c r="G15" s="106"/>
      <c r="H15" s="128">
        <f>SUM(H16)</f>
        <v>0</v>
      </c>
      <c r="I15" s="128">
        <f>SUM(I16)</f>
        <v>0</v>
      </c>
      <c r="J15" s="128">
        <f>SUM(J16)</f>
        <v>0</v>
      </c>
      <c r="K15" s="128">
        <f>SUM(K16)</f>
        <v>0</v>
      </c>
    </row>
    <row r="16" spans="2:12" ht="19.5" customHeight="1" x14ac:dyDescent="0.2">
      <c r="B16" s="107" t="s">
        <v>164</v>
      </c>
      <c r="C16" s="107"/>
      <c r="D16" s="107"/>
      <c r="E16" s="108" t="s">
        <v>114</v>
      </c>
      <c r="F16" s="72"/>
      <c r="G16" s="72"/>
      <c r="H16" s="125">
        <f>SUM(H17:H17)</f>
        <v>0</v>
      </c>
      <c r="I16" s="125">
        <f>SUM(I17:I17)</f>
        <v>0</v>
      </c>
      <c r="J16" s="125">
        <f>SUM(J17:J17)</f>
        <v>0</v>
      </c>
      <c r="K16" s="125">
        <f>SUM(K17:K17)</f>
        <v>0</v>
      </c>
    </row>
    <row r="17" spans="2:11" ht="75" customHeight="1" x14ac:dyDescent="0.2">
      <c r="B17" s="92" t="s">
        <v>122</v>
      </c>
      <c r="C17" s="93" t="s">
        <v>124</v>
      </c>
      <c r="D17" s="92" t="s">
        <v>125</v>
      </c>
      <c r="E17" s="123" t="s">
        <v>126</v>
      </c>
      <c r="F17" s="2" t="s">
        <v>215</v>
      </c>
      <c r="G17" s="2" t="s">
        <v>216</v>
      </c>
      <c r="H17" s="124">
        <f>SUM(I17:J17)</f>
        <v>0</v>
      </c>
      <c r="I17" s="124"/>
      <c r="J17" s="124"/>
      <c r="K17" s="124"/>
    </row>
    <row r="18" spans="2:11" ht="21" customHeight="1" x14ac:dyDescent="0.2">
      <c r="B18" s="137" t="s">
        <v>189</v>
      </c>
      <c r="C18" s="137" t="s">
        <v>189</v>
      </c>
      <c r="D18" s="137" t="s">
        <v>189</v>
      </c>
      <c r="E18" s="129" t="s">
        <v>93</v>
      </c>
      <c r="F18" s="72" t="s">
        <v>189</v>
      </c>
      <c r="G18" s="72" t="s">
        <v>189</v>
      </c>
      <c r="H18" s="125">
        <f>SUM(H15)</f>
        <v>0</v>
      </c>
      <c r="I18" s="125">
        <f>SUM(I15)</f>
        <v>0</v>
      </c>
      <c r="J18" s="125">
        <f>SUM(J15)</f>
        <v>0</v>
      </c>
      <c r="K18" s="125">
        <f>SUM(K15)</f>
        <v>0</v>
      </c>
    </row>
    <row r="19" spans="2:11" x14ac:dyDescent="0.2">
      <c r="B19" s="126"/>
      <c r="C19" s="126"/>
      <c r="D19" s="126"/>
      <c r="E19" s="126"/>
      <c r="F19" s="126"/>
      <c r="G19" s="126"/>
      <c r="H19" s="126"/>
      <c r="I19" s="127"/>
      <c r="J19" s="127"/>
      <c r="K19" s="127"/>
    </row>
    <row r="20" spans="2:11" x14ac:dyDescent="0.2">
      <c r="I20" s="109"/>
      <c r="J20" s="109"/>
      <c r="K20" s="109"/>
    </row>
    <row r="21" spans="2:11" x14ac:dyDescent="0.2">
      <c r="I21" s="109"/>
      <c r="J21" s="109"/>
      <c r="K21" s="109"/>
    </row>
    <row r="22" spans="2:11" x14ac:dyDescent="0.2">
      <c r="I22" s="109"/>
      <c r="J22" s="109"/>
      <c r="K22" s="109"/>
    </row>
    <row r="23" spans="2:11" x14ac:dyDescent="0.2">
      <c r="I23" s="109"/>
      <c r="J23" s="109"/>
      <c r="K23" s="109"/>
    </row>
    <row r="24" spans="2:11" x14ac:dyDescent="0.2">
      <c r="I24" s="109"/>
      <c r="J24" s="109"/>
      <c r="K24" s="109"/>
    </row>
  </sheetData>
  <autoFilter ref="B13:L18"/>
  <mergeCells count="13">
    <mergeCell ref="E10:F10"/>
    <mergeCell ref="D6:I6"/>
    <mergeCell ref="D7:I7"/>
    <mergeCell ref="G12:G13"/>
    <mergeCell ref="H12:H13"/>
    <mergeCell ref="B8:K8"/>
    <mergeCell ref="D12:D13"/>
    <mergeCell ref="E12:E13"/>
    <mergeCell ref="B12:B13"/>
    <mergeCell ref="I12:I13"/>
    <mergeCell ref="F12:F13"/>
    <mergeCell ref="C12:C13"/>
    <mergeCell ref="J12:K12"/>
  </mergeCells>
  <phoneticPr fontId="0" type="noConversion"/>
  <pageMargins left="0.98425196850393704" right="0.39370078740157483" top="0.78740157480314965" bottom="0.59055118110236227" header="0.51181102362204722" footer="0.51181102362204722"/>
  <pageSetup paperSize="9" scale="52" fitToHeight="4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8"/>
  <sheetViews>
    <sheetView workbookViewId="0">
      <pane ySplit="15" topLeftCell="A16" activePane="bottomLeft" state="frozen"/>
      <selection activeCell="B1" sqref="B1"/>
      <selection pane="bottomLeft" activeCell="F21" sqref="F21"/>
    </sheetView>
  </sheetViews>
  <sheetFormatPr defaultRowHeight="12.75" x14ac:dyDescent="0.2"/>
  <cols>
    <col min="1" max="1" width="5.140625" customWidth="1"/>
    <col min="2" max="2" width="12.42578125" customWidth="1"/>
    <col min="3" max="3" width="12.28515625" customWidth="1"/>
    <col min="4" max="4" width="11" customWidth="1"/>
    <col min="5" max="5" width="28.7109375" customWidth="1"/>
    <col min="6" max="6" width="37.28515625" customWidth="1"/>
    <col min="7" max="7" width="18.85546875" customWidth="1"/>
    <col min="8" max="8" width="19.28515625" customWidth="1"/>
    <col min="9" max="9" width="17.7109375" customWidth="1"/>
    <col min="10" max="10" width="15.7109375" customWidth="1"/>
    <col min="11" max="11" width="17.42578125" customWidth="1"/>
  </cols>
  <sheetData>
    <row r="2" spans="1:12" ht="15" customHeight="1" x14ac:dyDescent="0.25">
      <c r="J2" s="37" t="s">
        <v>113</v>
      </c>
    </row>
    <row r="3" spans="1:12" ht="15" customHeight="1" x14ac:dyDescent="0.2">
      <c r="J3" t="s">
        <v>222</v>
      </c>
      <c r="K3" s="148"/>
    </row>
    <row r="4" spans="1:12" ht="15" customHeight="1" x14ac:dyDescent="0.2">
      <c r="J4" s="7" t="s">
        <v>219</v>
      </c>
      <c r="K4" s="148"/>
    </row>
    <row r="5" spans="1:12" ht="15" customHeight="1" x14ac:dyDescent="0.2">
      <c r="J5" s="7" t="s">
        <v>218</v>
      </c>
      <c r="K5" s="148"/>
    </row>
    <row r="6" spans="1:12" ht="15" x14ac:dyDescent="0.25">
      <c r="C6" s="141"/>
      <c r="J6" s="7"/>
      <c r="K6" s="5"/>
    </row>
    <row r="7" spans="1:12" ht="18" customHeight="1" x14ac:dyDescent="0.3">
      <c r="C7" s="127"/>
      <c r="E7" s="259"/>
      <c r="F7" s="259"/>
      <c r="G7" s="259"/>
      <c r="H7" s="259"/>
      <c r="I7" s="259"/>
      <c r="J7" s="259"/>
      <c r="K7" s="5"/>
    </row>
    <row r="8" spans="1:12" ht="15.75" x14ac:dyDescent="0.25">
      <c r="E8" s="246"/>
      <c r="F8" s="246"/>
      <c r="G8" s="246"/>
      <c r="H8" s="246"/>
      <c r="I8" s="246"/>
      <c r="J8" s="246"/>
      <c r="K8" s="5"/>
    </row>
    <row r="9" spans="1:12" ht="18" customHeight="1" x14ac:dyDescent="0.3">
      <c r="A9" s="61"/>
      <c r="B9" s="61"/>
      <c r="C9" s="61"/>
      <c r="D9" s="61"/>
      <c r="E9" s="251" t="s">
        <v>224</v>
      </c>
      <c r="F9" s="251"/>
      <c r="G9" s="251"/>
      <c r="H9" s="251"/>
      <c r="I9" s="251"/>
      <c r="J9" s="251"/>
      <c r="K9" s="62"/>
      <c r="L9" s="63"/>
    </row>
    <row r="10" spans="1:12" ht="18" customHeight="1" thickBot="1" x14ac:dyDescent="0.35">
      <c r="A10" s="61"/>
      <c r="B10" s="170" t="s">
        <v>217</v>
      </c>
      <c r="D10" s="61"/>
      <c r="E10" s="142"/>
      <c r="F10" s="142"/>
      <c r="G10" s="142"/>
      <c r="H10" s="142"/>
      <c r="I10" s="142"/>
      <c r="J10" s="142"/>
      <c r="K10" s="62"/>
      <c r="L10" s="63"/>
    </row>
    <row r="11" spans="1:12" x14ac:dyDescent="0.2">
      <c r="B11" s="127" t="s">
        <v>77</v>
      </c>
    </row>
    <row r="12" spans="1:12" x14ac:dyDescent="0.2">
      <c r="K12" s="118" t="s">
        <v>132</v>
      </c>
    </row>
    <row r="13" spans="1:12" ht="76.5" customHeight="1" x14ac:dyDescent="0.2">
      <c r="B13" s="261" t="s">
        <v>168</v>
      </c>
      <c r="C13" s="261" t="s">
        <v>169</v>
      </c>
      <c r="D13" s="261" t="s">
        <v>143</v>
      </c>
      <c r="E13" s="261" t="s">
        <v>170</v>
      </c>
      <c r="F13" s="260" t="s">
        <v>171</v>
      </c>
      <c r="G13" s="260" t="s">
        <v>172</v>
      </c>
      <c r="H13" s="260" t="s">
        <v>173</v>
      </c>
      <c r="I13" s="261" t="s">
        <v>174</v>
      </c>
      <c r="J13" s="260" t="s">
        <v>175</v>
      </c>
      <c r="K13" s="261" t="s">
        <v>176</v>
      </c>
    </row>
    <row r="14" spans="1:12" ht="71.25" customHeight="1" x14ac:dyDescent="0.2">
      <c r="B14" s="262"/>
      <c r="C14" s="262"/>
      <c r="D14" s="262"/>
      <c r="E14" s="262"/>
      <c r="F14" s="260"/>
      <c r="G14" s="260"/>
      <c r="H14" s="260"/>
      <c r="I14" s="262"/>
      <c r="J14" s="260"/>
      <c r="K14" s="262"/>
    </row>
    <row r="15" spans="1:12" ht="20.25" customHeight="1" x14ac:dyDescent="0.2">
      <c r="B15" s="132">
        <v>1</v>
      </c>
      <c r="C15" s="132">
        <v>2</v>
      </c>
      <c r="D15" s="132">
        <v>3</v>
      </c>
      <c r="E15" s="132">
        <v>4</v>
      </c>
      <c r="F15" s="64">
        <v>5</v>
      </c>
      <c r="G15" s="64">
        <v>6</v>
      </c>
      <c r="H15" s="64">
        <v>7</v>
      </c>
      <c r="I15" s="64">
        <v>8</v>
      </c>
      <c r="J15" s="64">
        <v>9</v>
      </c>
      <c r="K15" s="132">
        <v>10</v>
      </c>
      <c r="L15" s="146">
        <v>1</v>
      </c>
    </row>
    <row r="16" spans="1:12" ht="21" customHeight="1" x14ac:dyDescent="0.2">
      <c r="B16" s="84" t="s">
        <v>187</v>
      </c>
      <c r="C16" s="85"/>
      <c r="D16" s="85"/>
      <c r="E16" s="167" t="s">
        <v>114</v>
      </c>
      <c r="F16" s="86"/>
      <c r="G16" s="87" t="s">
        <v>189</v>
      </c>
      <c r="H16" s="87" t="s">
        <v>189</v>
      </c>
      <c r="I16" s="95">
        <f>SUM(I17)</f>
        <v>0</v>
      </c>
      <c r="J16" s="95">
        <f>SUM(J17)</f>
        <v>1000000</v>
      </c>
      <c r="K16" s="87" t="s">
        <v>189</v>
      </c>
    </row>
    <row r="17" spans="2:12" ht="21" customHeight="1" x14ac:dyDescent="0.2">
      <c r="B17" s="66" t="s">
        <v>164</v>
      </c>
      <c r="C17" s="66"/>
      <c r="D17" s="66"/>
      <c r="E17" s="168" t="s">
        <v>114</v>
      </c>
      <c r="F17" s="65"/>
      <c r="G17" s="145" t="s">
        <v>189</v>
      </c>
      <c r="H17" s="145" t="s">
        <v>189</v>
      </c>
      <c r="I17" s="67">
        <f>SUM(I18)</f>
        <v>0</v>
      </c>
      <c r="J17" s="67">
        <f>SUM(J18+J19)</f>
        <v>1000000</v>
      </c>
      <c r="K17" s="145" t="s">
        <v>189</v>
      </c>
    </row>
    <row r="18" spans="2:12" ht="18" customHeight="1" x14ac:dyDescent="0.2">
      <c r="B18" s="82"/>
      <c r="C18" s="64"/>
      <c r="D18" s="64"/>
      <c r="E18" s="64" t="s">
        <v>81</v>
      </c>
      <c r="F18" s="65"/>
      <c r="G18" s="71"/>
      <c r="H18" s="71"/>
      <c r="I18" s="68"/>
      <c r="J18" s="68"/>
      <c r="K18" s="68"/>
      <c r="L18" s="69"/>
    </row>
    <row r="19" spans="2:12" ht="42.75" customHeight="1" x14ac:dyDescent="0.2">
      <c r="B19" s="33" t="s">
        <v>232</v>
      </c>
      <c r="C19" s="43" t="s">
        <v>231</v>
      </c>
      <c r="D19" s="73"/>
      <c r="E19" s="38" t="s">
        <v>233</v>
      </c>
      <c r="F19" s="65"/>
      <c r="G19" s="71"/>
      <c r="H19" s="71"/>
      <c r="I19" s="68"/>
      <c r="J19" s="68">
        <v>1000000</v>
      </c>
      <c r="K19" s="68"/>
      <c r="L19" s="172"/>
    </row>
    <row r="20" spans="2:12" ht="49.5" customHeight="1" x14ac:dyDescent="0.2">
      <c r="B20" s="73" t="s">
        <v>230</v>
      </c>
      <c r="C20" s="76" t="s">
        <v>227</v>
      </c>
      <c r="D20" s="76" t="s">
        <v>228</v>
      </c>
      <c r="E20" s="38" t="s">
        <v>229</v>
      </c>
      <c r="F20" s="65"/>
      <c r="G20" s="71"/>
      <c r="H20" s="71"/>
      <c r="I20" s="68"/>
      <c r="J20" s="68">
        <v>1000000</v>
      </c>
      <c r="K20" s="68"/>
      <c r="L20" s="172"/>
    </row>
    <row r="21" spans="2:12" ht="49.5" customHeight="1" x14ac:dyDescent="0.2">
      <c r="B21" s="73"/>
      <c r="C21" s="76"/>
      <c r="D21" s="76"/>
      <c r="E21" s="38"/>
      <c r="F21" s="173" t="s">
        <v>256</v>
      </c>
      <c r="G21" s="71">
        <v>2021</v>
      </c>
      <c r="H21" s="71">
        <v>1000000</v>
      </c>
      <c r="I21" s="68"/>
      <c r="J21" s="68">
        <v>1000000</v>
      </c>
      <c r="K21" s="68">
        <v>100</v>
      </c>
      <c r="L21" s="172"/>
    </row>
    <row r="22" spans="2:12" ht="20.25" customHeight="1" x14ac:dyDescent="0.2">
      <c r="B22" s="83" t="s">
        <v>189</v>
      </c>
      <c r="C22" s="83" t="s">
        <v>189</v>
      </c>
      <c r="D22" s="83" t="s">
        <v>189</v>
      </c>
      <c r="E22" s="72" t="s">
        <v>144</v>
      </c>
      <c r="F22" s="144" t="s">
        <v>189</v>
      </c>
      <c r="G22" s="144" t="s">
        <v>189</v>
      </c>
      <c r="H22" s="144" t="s">
        <v>189</v>
      </c>
      <c r="I22" s="67">
        <v>0</v>
      </c>
      <c r="J22" s="67">
        <f>SUM(J16)</f>
        <v>1000000</v>
      </c>
      <c r="K22" s="135" t="s">
        <v>189</v>
      </c>
      <c r="L22" s="70"/>
    </row>
    <row r="23" spans="2:12" x14ac:dyDescent="0.2">
      <c r="L23" s="70"/>
    </row>
    <row r="24" spans="2:12" x14ac:dyDescent="0.2">
      <c r="L24" s="70"/>
    </row>
    <row r="25" spans="2:12" x14ac:dyDescent="0.2">
      <c r="L25" s="70"/>
    </row>
    <row r="26" spans="2:12" x14ac:dyDescent="0.2">
      <c r="L26" s="70"/>
    </row>
    <row r="27" spans="2:12" x14ac:dyDescent="0.2">
      <c r="L27" s="70"/>
    </row>
    <row r="28" spans="2:12" x14ac:dyDescent="0.2">
      <c r="L28" s="70"/>
    </row>
    <row r="29" spans="2:12" x14ac:dyDescent="0.2">
      <c r="L29" s="70"/>
    </row>
    <row r="30" spans="2:12" x14ac:dyDescent="0.2">
      <c r="L30" s="70"/>
    </row>
    <row r="31" spans="2:12" x14ac:dyDescent="0.2">
      <c r="L31" s="70"/>
    </row>
    <row r="32" spans="2:12" x14ac:dyDescent="0.2">
      <c r="L32" s="70"/>
    </row>
    <row r="33" spans="12:12" x14ac:dyDescent="0.2">
      <c r="L33" s="70"/>
    </row>
    <row r="34" spans="12:12" x14ac:dyDescent="0.2">
      <c r="L34" s="70"/>
    </row>
    <row r="35" spans="12:12" x14ac:dyDescent="0.2">
      <c r="L35" s="70"/>
    </row>
    <row r="36" spans="12:12" x14ac:dyDescent="0.2">
      <c r="L36" s="70"/>
    </row>
    <row r="37" spans="12:12" x14ac:dyDescent="0.2">
      <c r="L37" s="70"/>
    </row>
    <row r="38" spans="12:12" x14ac:dyDescent="0.2">
      <c r="L38" s="70"/>
    </row>
  </sheetData>
  <autoFilter ref="A14:L22"/>
  <mergeCells count="13">
    <mergeCell ref="K13:K14"/>
    <mergeCell ref="C13:C14"/>
    <mergeCell ref="B13:B14"/>
    <mergeCell ref="E8:J8"/>
    <mergeCell ref="D13:D14"/>
    <mergeCell ref="G13:G14"/>
    <mergeCell ref="E7:J7"/>
    <mergeCell ref="J13:J14"/>
    <mergeCell ref="F13:F14"/>
    <mergeCell ref="H13:H14"/>
    <mergeCell ref="I13:I14"/>
    <mergeCell ref="E9:J9"/>
    <mergeCell ref="E13:E14"/>
  </mergeCells>
  <phoneticPr fontId="0" type="noConversion"/>
  <pageMargins left="0.75" right="0.75" top="1" bottom="1" header="0.5" footer="0.5"/>
  <pageSetup paperSize="9" scale="45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>
      <selection activeCell="D14" sqref="D14"/>
    </sheetView>
  </sheetViews>
  <sheetFormatPr defaultRowHeight="15" x14ac:dyDescent="0.25"/>
  <cols>
    <col min="1" max="1" width="20.28515625" style="174" customWidth="1"/>
    <col min="2" max="2" width="39.85546875" style="174" customWidth="1"/>
    <col min="3" max="3" width="71.7109375" style="174" customWidth="1"/>
    <col min="4" max="4" width="20.7109375" style="174" customWidth="1"/>
    <col min="5" max="16384" width="9.140625" style="174"/>
  </cols>
  <sheetData>
    <row r="1" spans="1:18" ht="15.75" x14ac:dyDescent="0.25">
      <c r="A1" s="209"/>
      <c r="B1" s="209"/>
      <c r="C1" s="264" t="s">
        <v>113</v>
      </c>
      <c r="D1" s="265"/>
      <c r="E1" s="211"/>
      <c r="F1" s="211"/>
      <c r="I1" s="211"/>
      <c r="J1" s="211"/>
      <c r="K1" s="211"/>
      <c r="L1" s="211"/>
      <c r="M1" s="211"/>
    </row>
    <row r="2" spans="1:18" ht="15.75" x14ac:dyDescent="0.25">
      <c r="A2" s="209"/>
      <c r="B2" s="209"/>
      <c r="C2" s="264" t="s">
        <v>327</v>
      </c>
      <c r="D2" s="265"/>
      <c r="E2" s="211"/>
      <c r="F2" s="211"/>
      <c r="I2" s="211"/>
      <c r="J2" s="211"/>
      <c r="K2" s="211"/>
      <c r="L2" s="211"/>
      <c r="M2" s="211"/>
    </row>
    <row r="3" spans="1:18" ht="15.75" x14ac:dyDescent="0.25">
      <c r="A3" s="209"/>
      <c r="B3" s="209"/>
      <c r="C3" s="266" t="s">
        <v>328</v>
      </c>
      <c r="D3" s="267"/>
      <c r="E3" s="212"/>
      <c r="F3" s="212"/>
      <c r="I3" s="211"/>
      <c r="J3" s="211"/>
      <c r="K3" s="211"/>
      <c r="L3" s="211"/>
      <c r="M3" s="211"/>
    </row>
    <row r="4" spans="1:18" ht="15.75" x14ac:dyDescent="0.25">
      <c r="A4" s="210"/>
      <c r="B4" s="210"/>
      <c r="C4" s="265" t="s">
        <v>320</v>
      </c>
      <c r="D4" s="265"/>
      <c r="E4" s="211"/>
      <c r="F4" s="211"/>
      <c r="I4" s="211"/>
      <c r="J4" s="211"/>
      <c r="K4" s="211"/>
      <c r="L4" s="211"/>
      <c r="M4" s="211"/>
    </row>
    <row r="5" spans="1:18" ht="15.75" x14ac:dyDescent="0.25">
      <c r="A5" s="210"/>
      <c r="B5" s="210"/>
      <c r="C5" s="284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11"/>
    </row>
    <row r="6" spans="1:18" ht="18.75" x14ac:dyDescent="0.25">
      <c r="A6" s="292" t="s">
        <v>318</v>
      </c>
      <c r="B6" s="292"/>
      <c r="C6" s="292"/>
      <c r="D6" s="292"/>
    </row>
    <row r="7" spans="1:18" ht="18.75" x14ac:dyDescent="0.25">
      <c r="A7" s="292" t="s">
        <v>304</v>
      </c>
      <c r="B7" s="292"/>
      <c r="C7" s="292"/>
      <c r="D7" s="292"/>
    </row>
    <row r="8" spans="1:18" ht="18.75" x14ac:dyDescent="0.25">
      <c r="A8" s="229"/>
      <c r="B8" s="229"/>
      <c r="C8" s="229"/>
      <c r="D8" s="229"/>
    </row>
    <row r="9" spans="1:18" ht="18.75" customHeight="1" x14ac:dyDescent="0.3">
      <c r="A9" s="293" t="s">
        <v>287</v>
      </c>
      <c r="B9" s="293"/>
      <c r="C9" s="293"/>
      <c r="D9" s="293"/>
    </row>
    <row r="10" spans="1:18" ht="59.25" customHeight="1" x14ac:dyDescent="0.25">
      <c r="A10" s="205" t="s">
        <v>279</v>
      </c>
      <c r="B10" s="298" t="s">
        <v>280</v>
      </c>
      <c r="C10" s="299"/>
      <c r="D10" s="232" t="s">
        <v>144</v>
      </c>
    </row>
    <row r="11" spans="1:18" ht="31.5" customHeight="1" x14ac:dyDescent="0.25">
      <c r="A11" s="205" t="s">
        <v>326</v>
      </c>
      <c r="B11" s="300"/>
      <c r="C11" s="301"/>
      <c r="D11" s="232"/>
    </row>
    <row r="12" spans="1:18" ht="13.5" customHeight="1" x14ac:dyDescent="0.25">
      <c r="A12" s="205">
        <v>1</v>
      </c>
      <c r="B12" s="296">
        <v>2</v>
      </c>
      <c r="C12" s="297"/>
      <c r="D12" s="205">
        <v>3</v>
      </c>
    </row>
    <row r="13" spans="1:18" ht="26.25" customHeight="1" x14ac:dyDescent="0.25">
      <c r="A13" s="287" t="s">
        <v>281</v>
      </c>
      <c r="B13" s="288"/>
      <c r="C13" s="289"/>
      <c r="D13" s="205"/>
    </row>
    <row r="14" spans="1:18" ht="23.25" customHeight="1" x14ac:dyDescent="0.3">
      <c r="A14" s="205"/>
      <c r="B14" s="269" t="s">
        <v>72</v>
      </c>
      <c r="C14" s="270"/>
      <c r="D14" s="230"/>
    </row>
    <row r="15" spans="1:18" ht="19.5" customHeight="1" x14ac:dyDescent="0.25">
      <c r="A15" s="176">
        <v>99000000000</v>
      </c>
      <c r="B15" s="271" t="s">
        <v>295</v>
      </c>
      <c r="C15" s="272"/>
      <c r="D15" s="177"/>
    </row>
    <row r="16" spans="1:18" ht="28.5" customHeight="1" x14ac:dyDescent="0.25">
      <c r="A16" s="176">
        <v>41033900</v>
      </c>
      <c r="B16" s="274" t="s">
        <v>296</v>
      </c>
      <c r="C16" s="275"/>
      <c r="D16" s="177">
        <v>33561000</v>
      </c>
    </row>
    <row r="17" spans="1:4" ht="22.9" customHeight="1" x14ac:dyDescent="0.25">
      <c r="A17" s="176">
        <v>99000000000</v>
      </c>
      <c r="B17" s="271" t="s">
        <v>295</v>
      </c>
      <c r="C17" s="272"/>
      <c r="D17" s="179"/>
    </row>
    <row r="18" spans="1:4" ht="22.9" hidden="1" customHeight="1" thickBot="1" x14ac:dyDescent="0.3">
      <c r="A18" s="180"/>
      <c r="B18" s="178"/>
      <c r="C18" s="178"/>
      <c r="D18" s="181"/>
    </row>
    <row r="19" spans="1:4" ht="22.9" hidden="1" customHeight="1" thickBot="1" x14ac:dyDescent="0.3">
      <c r="A19" s="181"/>
      <c r="B19" s="286"/>
      <c r="C19" s="286"/>
      <c r="D19" s="181"/>
    </row>
    <row r="20" spans="1:4" ht="22.9" customHeight="1" x14ac:dyDescent="0.25">
      <c r="A20" s="199">
        <v>41020100</v>
      </c>
      <c r="B20" s="274" t="s">
        <v>297</v>
      </c>
      <c r="C20" s="275"/>
      <c r="D20" s="177">
        <v>16085500</v>
      </c>
    </row>
    <row r="21" spans="1:4" ht="22.9" customHeight="1" x14ac:dyDescent="0.25">
      <c r="A21" s="176">
        <v>99000000000</v>
      </c>
      <c r="B21" s="271" t="s">
        <v>295</v>
      </c>
      <c r="C21" s="272"/>
      <c r="D21" s="179"/>
    </row>
    <row r="22" spans="1:4" ht="45.75" customHeight="1" x14ac:dyDescent="0.25">
      <c r="A22" s="199">
        <v>41035200</v>
      </c>
      <c r="B22" s="274" t="s">
        <v>322</v>
      </c>
      <c r="C22" s="275"/>
      <c r="D22" s="177">
        <v>1343255</v>
      </c>
    </row>
    <row r="23" spans="1:4" ht="45.75" customHeight="1" x14ac:dyDescent="0.25">
      <c r="A23" s="201">
        <v>410500000</v>
      </c>
      <c r="B23" s="276" t="s">
        <v>321</v>
      </c>
      <c r="C23" s="277"/>
      <c r="D23" s="242">
        <v>567992</v>
      </c>
    </row>
    <row r="24" spans="1:4" ht="45.75" customHeight="1" x14ac:dyDescent="0.25">
      <c r="A24" s="240">
        <v>41051200</v>
      </c>
      <c r="B24" s="278" t="s">
        <v>51</v>
      </c>
      <c r="C24" s="279"/>
      <c r="D24" s="242">
        <v>22266</v>
      </c>
    </row>
    <row r="25" spans="1:4" ht="45.75" customHeight="1" x14ac:dyDescent="0.25">
      <c r="A25" s="241">
        <v>41051400</v>
      </c>
      <c r="B25" s="280" t="s">
        <v>52</v>
      </c>
      <c r="C25" s="281"/>
      <c r="D25" s="243" t="s">
        <v>324</v>
      </c>
    </row>
    <row r="26" spans="1:4" ht="45.75" customHeight="1" x14ac:dyDescent="0.25">
      <c r="A26" s="244">
        <v>41040200</v>
      </c>
      <c r="B26" s="282" t="s">
        <v>50</v>
      </c>
      <c r="C26" s="283"/>
      <c r="D26" s="177">
        <v>2273810</v>
      </c>
    </row>
    <row r="27" spans="1:4" ht="22.9" customHeight="1" x14ac:dyDescent="0.3">
      <c r="A27" s="205" t="s">
        <v>189</v>
      </c>
      <c r="B27" s="269" t="s">
        <v>323</v>
      </c>
      <c r="C27" s="273"/>
      <c r="D27" s="239">
        <f>D26+D23+D22+D20+D16</f>
        <v>53831557</v>
      </c>
    </row>
    <row r="28" spans="1:4" ht="22.9" customHeight="1" x14ac:dyDescent="0.25">
      <c r="A28" s="236"/>
      <c r="B28" s="237"/>
      <c r="C28" s="237"/>
      <c r="D28" s="238"/>
    </row>
    <row r="29" spans="1:4" ht="22.15" customHeight="1" x14ac:dyDescent="0.25">
      <c r="A29" s="287" t="s">
        <v>302</v>
      </c>
      <c r="B29" s="288"/>
      <c r="C29" s="288"/>
      <c r="D29" s="289"/>
    </row>
    <row r="30" spans="1:4" ht="47.25" customHeight="1" x14ac:dyDescent="0.25">
      <c r="A30" s="201">
        <v>41052600</v>
      </c>
      <c r="B30" s="268" t="s">
        <v>303</v>
      </c>
      <c r="C30" s="268"/>
      <c r="D30" s="202">
        <v>1250000</v>
      </c>
    </row>
    <row r="31" spans="1:4" ht="22.15" customHeight="1" x14ac:dyDescent="0.25">
      <c r="A31" s="203" t="s">
        <v>282</v>
      </c>
      <c r="B31" s="296" t="s">
        <v>283</v>
      </c>
      <c r="C31" s="297"/>
      <c r="D31" s="204">
        <v>1250000</v>
      </c>
    </row>
    <row r="32" spans="1:4" ht="22.15" customHeight="1" thickBot="1" x14ac:dyDescent="0.3">
      <c r="A32" s="205" t="s">
        <v>189</v>
      </c>
      <c r="B32" s="205"/>
      <c r="C32" s="206" t="s">
        <v>286</v>
      </c>
      <c r="D32" s="207">
        <f>SUM(D30)</f>
        <v>1250000</v>
      </c>
    </row>
    <row r="33" spans="1:14" ht="18.75" x14ac:dyDescent="0.3">
      <c r="A33" s="182" t="s">
        <v>189</v>
      </c>
      <c r="B33" s="183"/>
      <c r="C33" s="184" t="s">
        <v>284</v>
      </c>
      <c r="D33" s="185">
        <f>D30+D27</f>
        <v>55081557</v>
      </c>
    </row>
    <row r="34" spans="1:14" ht="18.75" x14ac:dyDescent="0.3">
      <c r="A34" s="186" t="s">
        <v>189</v>
      </c>
      <c r="B34" s="181"/>
      <c r="C34" s="187" t="s">
        <v>285</v>
      </c>
      <c r="D34" s="188">
        <f>D27</f>
        <v>53831557</v>
      </c>
    </row>
    <row r="35" spans="1:14" ht="19.5" thickBot="1" x14ac:dyDescent="0.35">
      <c r="A35" s="189" t="s">
        <v>189</v>
      </c>
      <c r="B35" s="190"/>
      <c r="C35" s="191" t="s">
        <v>286</v>
      </c>
      <c r="D35" s="208">
        <f>D32</f>
        <v>1250000</v>
      </c>
    </row>
    <row r="36" spans="1:14" ht="18.75" x14ac:dyDescent="0.3">
      <c r="A36" s="192"/>
      <c r="B36" s="192"/>
    </row>
    <row r="37" spans="1:14" ht="18.75" x14ac:dyDescent="0.3">
      <c r="A37" s="293" t="s">
        <v>287</v>
      </c>
      <c r="B37" s="293"/>
      <c r="C37" s="293"/>
      <c r="D37" s="293"/>
    </row>
    <row r="38" spans="1:14" ht="10.15" customHeight="1" x14ac:dyDescent="0.3">
      <c r="A38" s="193"/>
      <c r="B38" s="193"/>
    </row>
    <row r="39" spans="1:14" ht="13.9" customHeight="1" thickBot="1" x14ac:dyDescent="0.3">
      <c r="B39" s="175"/>
      <c r="D39" s="175" t="s">
        <v>288</v>
      </c>
    </row>
    <row r="40" spans="1:14" ht="40.15" customHeight="1" x14ac:dyDescent="0.25">
      <c r="A40" s="290" t="s">
        <v>289</v>
      </c>
      <c r="B40" s="290" t="s">
        <v>169</v>
      </c>
      <c r="C40" s="194" t="s">
        <v>290</v>
      </c>
      <c r="D40" s="294" t="s">
        <v>144</v>
      </c>
    </row>
    <row r="41" spans="1:14" ht="61.9" customHeight="1" thickBot="1" x14ac:dyDescent="0.3">
      <c r="A41" s="291"/>
      <c r="B41" s="291"/>
      <c r="C41" s="195" t="s">
        <v>291</v>
      </c>
      <c r="D41" s="295"/>
    </row>
    <row r="42" spans="1:14" ht="15.75" x14ac:dyDescent="0.25">
      <c r="A42" s="197">
        <v>1</v>
      </c>
      <c r="B42" s="198">
        <v>2</v>
      </c>
      <c r="C42" s="198">
        <v>3</v>
      </c>
      <c r="D42" s="198">
        <v>4</v>
      </c>
    </row>
    <row r="43" spans="1:14" ht="25.15" customHeight="1" x14ac:dyDescent="0.25">
      <c r="A43" s="286" t="s">
        <v>292</v>
      </c>
      <c r="B43" s="286"/>
      <c r="C43" s="286"/>
      <c r="D43" s="286"/>
      <c r="L43" s="263"/>
      <c r="M43" s="263"/>
    </row>
    <row r="44" spans="1:14" ht="25.15" customHeight="1" x14ac:dyDescent="0.25">
      <c r="A44" s="181">
        <v>3719770</v>
      </c>
      <c r="B44" s="181">
        <v>9770</v>
      </c>
      <c r="C44" s="178" t="s">
        <v>294</v>
      </c>
      <c r="D44" s="181"/>
      <c r="L44" s="263"/>
      <c r="M44" s="263"/>
    </row>
    <row r="45" spans="1:14" ht="40.5" customHeight="1" x14ac:dyDescent="0.3">
      <c r="A45" s="219" t="s">
        <v>305</v>
      </c>
      <c r="B45" s="181">
        <v>9770</v>
      </c>
      <c r="C45" s="178" t="s">
        <v>301</v>
      </c>
      <c r="D45" s="222">
        <v>48815</v>
      </c>
      <c r="L45" s="263"/>
      <c r="M45" s="263"/>
    </row>
    <row r="46" spans="1:14" ht="33" customHeight="1" x14ac:dyDescent="0.25">
      <c r="A46" s="200" t="s">
        <v>269</v>
      </c>
      <c r="B46" s="181">
        <v>9770</v>
      </c>
      <c r="C46" s="178" t="s">
        <v>306</v>
      </c>
      <c r="D46" s="181">
        <v>48815</v>
      </c>
      <c r="L46" s="263"/>
      <c r="M46" s="263"/>
    </row>
    <row r="47" spans="1:14" ht="31.5" customHeight="1" x14ac:dyDescent="0.3">
      <c r="A47" s="219" t="s">
        <v>305</v>
      </c>
      <c r="B47" s="181">
        <v>9770</v>
      </c>
      <c r="C47" s="178" t="s">
        <v>301</v>
      </c>
      <c r="D47" s="222">
        <v>10000</v>
      </c>
      <c r="K47" s="263"/>
      <c r="L47" s="263"/>
      <c r="M47" s="263"/>
      <c r="N47" s="263"/>
    </row>
    <row r="48" spans="1:14" ht="28.5" customHeight="1" x14ac:dyDescent="0.25">
      <c r="A48" s="200" t="s">
        <v>269</v>
      </c>
      <c r="B48" s="181">
        <v>9770</v>
      </c>
      <c r="C48" s="178" t="s">
        <v>313</v>
      </c>
      <c r="D48" s="181">
        <v>10000</v>
      </c>
      <c r="L48" s="263"/>
      <c r="M48" s="263"/>
    </row>
    <row r="49" spans="1:14" ht="30" customHeight="1" x14ac:dyDescent="0.3">
      <c r="A49" s="219" t="s">
        <v>305</v>
      </c>
      <c r="B49" s="181">
        <v>9770</v>
      </c>
      <c r="C49" s="178" t="s">
        <v>301</v>
      </c>
      <c r="D49" s="222">
        <v>20000</v>
      </c>
      <c r="L49" s="263"/>
      <c r="M49" s="263"/>
    </row>
    <row r="50" spans="1:14" ht="37.5" customHeight="1" x14ac:dyDescent="0.25">
      <c r="A50" s="200" t="s">
        <v>269</v>
      </c>
      <c r="B50" s="181">
        <v>9770</v>
      </c>
      <c r="C50" s="178" t="s">
        <v>312</v>
      </c>
      <c r="D50" s="181">
        <v>20000</v>
      </c>
    </row>
    <row r="51" spans="1:14" ht="29.25" customHeight="1" x14ac:dyDescent="0.25">
      <c r="A51" s="200" t="s">
        <v>299</v>
      </c>
      <c r="B51" s="181">
        <v>9770</v>
      </c>
      <c r="C51" s="178" t="s">
        <v>300</v>
      </c>
      <c r="D51" s="222">
        <v>210000</v>
      </c>
    </row>
    <row r="52" spans="1:14" ht="75.75" customHeight="1" x14ac:dyDescent="0.25">
      <c r="A52" s="216">
        <v>3719770</v>
      </c>
      <c r="B52" s="216">
        <v>9770</v>
      </c>
      <c r="C52" s="217" t="s">
        <v>316</v>
      </c>
      <c r="D52" s="215">
        <v>210000</v>
      </c>
    </row>
    <row r="53" spans="1:14" ht="21.75" customHeight="1" x14ac:dyDescent="0.3">
      <c r="A53" s="219" t="s">
        <v>305</v>
      </c>
      <c r="B53" s="181">
        <v>9770</v>
      </c>
      <c r="C53" s="178" t="s">
        <v>301</v>
      </c>
      <c r="D53" s="222">
        <v>100000</v>
      </c>
    </row>
    <row r="54" spans="1:14" ht="60.75" customHeight="1" x14ac:dyDescent="0.3">
      <c r="A54" s="215">
        <v>3719770</v>
      </c>
      <c r="B54" s="181">
        <v>9770</v>
      </c>
      <c r="C54" s="178" t="s">
        <v>315</v>
      </c>
      <c r="D54" s="213">
        <v>100000</v>
      </c>
    </row>
    <row r="55" spans="1:14" ht="25.15" customHeight="1" x14ac:dyDescent="0.3">
      <c r="A55" s="219" t="s">
        <v>305</v>
      </c>
      <c r="B55" s="181">
        <v>9770</v>
      </c>
      <c r="C55" s="178" t="s">
        <v>301</v>
      </c>
      <c r="D55" s="222">
        <v>400120</v>
      </c>
    </row>
    <row r="56" spans="1:14" ht="42" customHeight="1" x14ac:dyDescent="0.25">
      <c r="A56" s="215">
        <v>3719770</v>
      </c>
      <c r="B56" s="181">
        <v>9770</v>
      </c>
      <c r="C56" s="178" t="s">
        <v>310</v>
      </c>
      <c r="D56" s="221">
        <v>400120</v>
      </c>
      <c r="K56" s="263"/>
      <c r="L56" s="263"/>
      <c r="N56" s="263"/>
    </row>
    <row r="57" spans="1:14" ht="30.75" customHeight="1" x14ac:dyDescent="0.25">
      <c r="A57" s="214" t="s">
        <v>282</v>
      </c>
      <c r="B57" s="215">
        <v>9770</v>
      </c>
      <c r="C57" s="218" t="s">
        <v>283</v>
      </c>
      <c r="D57" s="223">
        <v>10890</v>
      </c>
      <c r="K57" s="263"/>
      <c r="L57" s="263"/>
      <c r="N57" s="263"/>
    </row>
    <row r="58" spans="1:14" ht="72.75" customHeight="1" x14ac:dyDescent="0.25">
      <c r="A58" s="215">
        <v>3719770</v>
      </c>
      <c r="B58" s="215">
        <v>9770</v>
      </c>
      <c r="C58" s="218" t="s">
        <v>309</v>
      </c>
      <c r="D58" s="220">
        <v>10890</v>
      </c>
    </row>
    <row r="59" spans="1:14" ht="39.75" customHeight="1" x14ac:dyDescent="0.25">
      <c r="A59" s="214" t="s">
        <v>282</v>
      </c>
      <c r="B59" s="215">
        <v>9770</v>
      </c>
      <c r="C59" s="218" t="s">
        <v>283</v>
      </c>
      <c r="D59" s="223">
        <v>10890</v>
      </c>
      <c r="K59" s="263"/>
      <c r="L59" s="263"/>
      <c r="M59" s="263"/>
      <c r="N59" s="263"/>
    </row>
    <row r="60" spans="1:14" ht="73.5" customHeight="1" x14ac:dyDescent="0.25">
      <c r="A60" s="215">
        <v>3719770</v>
      </c>
      <c r="B60" s="215">
        <v>9770</v>
      </c>
      <c r="C60" s="218" t="s">
        <v>314</v>
      </c>
      <c r="D60" s="220">
        <v>10890</v>
      </c>
    </row>
    <row r="61" spans="1:14" ht="33.75" customHeight="1" x14ac:dyDescent="0.25">
      <c r="A61" s="214" t="s">
        <v>282</v>
      </c>
      <c r="B61" s="215">
        <v>9770</v>
      </c>
      <c r="C61" s="218" t="s">
        <v>283</v>
      </c>
      <c r="D61" s="223">
        <v>10890</v>
      </c>
    </row>
    <row r="62" spans="1:14" ht="81" customHeight="1" x14ac:dyDescent="0.25">
      <c r="A62" s="215">
        <v>3719770</v>
      </c>
      <c r="B62" s="215">
        <v>9770</v>
      </c>
      <c r="C62" s="218" t="s">
        <v>308</v>
      </c>
      <c r="D62" s="220">
        <v>10890</v>
      </c>
    </row>
    <row r="63" spans="1:14" ht="46.5" customHeight="1" x14ac:dyDescent="0.25">
      <c r="A63" s="200" t="s">
        <v>298</v>
      </c>
      <c r="B63" s="181">
        <v>9770</v>
      </c>
      <c r="C63" s="178" t="s">
        <v>307</v>
      </c>
      <c r="D63" s="223">
        <v>40090</v>
      </c>
    </row>
    <row r="64" spans="1:14" ht="84.75" customHeight="1" x14ac:dyDescent="0.3">
      <c r="A64" s="226">
        <v>3719770</v>
      </c>
      <c r="B64" s="216">
        <v>9770</v>
      </c>
      <c r="C64" s="227" t="s">
        <v>325</v>
      </c>
      <c r="D64" s="228">
        <v>40090</v>
      </c>
    </row>
    <row r="65" spans="1:14" ht="37.5" customHeight="1" x14ac:dyDescent="0.25">
      <c r="A65" s="214" t="s">
        <v>282</v>
      </c>
      <c r="B65" s="215">
        <v>9770</v>
      </c>
      <c r="C65" s="218" t="s">
        <v>283</v>
      </c>
      <c r="D65" s="223">
        <v>14600</v>
      </c>
    </row>
    <row r="66" spans="1:14" ht="63.75" customHeight="1" x14ac:dyDescent="0.25">
      <c r="A66" s="215">
        <v>3719770</v>
      </c>
      <c r="B66" s="215">
        <v>9770</v>
      </c>
      <c r="C66" s="218" t="s">
        <v>311</v>
      </c>
      <c r="D66" s="220">
        <v>14600</v>
      </c>
    </row>
    <row r="67" spans="1:14" ht="35.25" customHeight="1" x14ac:dyDescent="0.25">
      <c r="A67" s="214" t="s">
        <v>282</v>
      </c>
      <c r="B67" s="215">
        <v>9770</v>
      </c>
      <c r="C67" s="218" t="s">
        <v>283</v>
      </c>
      <c r="D67" s="223">
        <v>112224</v>
      </c>
    </row>
    <row r="68" spans="1:14" ht="93.75" customHeight="1" x14ac:dyDescent="0.25">
      <c r="A68" s="231">
        <v>3719770</v>
      </c>
      <c r="B68" s="231">
        <v>9770</v>
      </c>
      <c r="C68" s="245" t="s">
        <v>317</v>
      </c>
      <c r="D68" s="223">
        <v>112224</v>
      </c>
    </row>
    <row r="69" spans="1:14" ht="44.25" customHeight="1" x14ac:dyDescent="0.25">
      <c r="A69" s="214" t="s">
        <v>282</v>
      </c>
      <c r="B69" s="215">
        <v>9770</v>
      </c>
      <c r="C69" s="218" t="s">
        <v>283</v>
      </c>
      <c r="D69" s="223">
        <v>112224</v>
      </c>
    </row>
    <row r="70" spans="1:14" ht="41.25" customHeight="1" x14ac:dyDescent="0.25">
      <c r="A70" s="233" t="s">
        <v>282</v>
      </c>
      <c r="B70" s="234">
        <v>9800</v>
      </c>
      <c r="C70" s="235" t="s">
        <v>295</v>
      </c>
      <c r="D70" s="223">
        <v>10000</v>
      </c>
    </row>
    <row r="71" spans="1:14" ht="60" customHeight="1" x14ac:dyDescent="0.25">
      <c r="A71" s="231">
        <v>3719800</v>
      </c>
      <c r="B71" s="231">
        <v>9800</v>
      </c>
      <c r="C71" s="217" t="s">
        <v>319</v>
      </c>
      <c r="D71" s="223">
        <v>10000</v>
      </c>
    </row>
    <row r="72" spans="1:14" ht="22.15" customHeight="1" x14ac:dyDescent="0.25">
      <c r="A72" s="286" t="s">
        <v>293</v>
      </c>
      <c r="B72" s="286"/>
      <c r="C72" s="286"/>
      <c r="D72" s="286"/>
    </row>
    <row r="73" spans="1:14" ht="18.75" x14ac:dyDescent="0.25">
      <c r="A73" s="181" t="s">
        <v>189</v>
      </c>
      <c r="B73" s="181"/>
      <c r="C73" s="181" t="s">
        <v>284</v>
      </c>
      <c r="D73" s="224">
        <f>D45+D47+D49+D51+D53++D56+D57+D59+D61+D63+D65+D69+D70</f>
        <v>998519</v>
      </c>
    </row>
    <row r="74" spans="1:14" ht="18.75" x14ac:dyDescent="0.25">
      <c r="A74" s="181" t="s">
        <v>189</v>
      </c>
      <c r="B74" s="181"/>
      <c r="C74" s="181" t="s">
        <v>285</v>
      </c>
      <c r="D74" s="225">
        <f>D73</f>
        <v>998519</v>
      </c>
    </row>
    <row r="75" spans="1:14" ht="18.75" x14ac:dyDescent="0.25">
      <c r="A75" s="181" t="s">
        <v>189</v>
      </c>
      <c r="B75" s="181"/>
      <c r="C75" s="181" t="s">
        <v>286</v>
      </c>
      <c r="D75" s="181"/>
      <c r="K75" s="263"/>
      <c r="L75" s="263"/>
      <c r="M75" s="263"/>
      <c r="N75" s="263"/>
    </row>
    <row r="77" spans="1:14" ht="15.75" x14ac:dyDescent="0.25">
      <c r="A77" s="196"/>
    </row>
  </sheetData>
  <mergeCells count="46">
    <mergeCell ref="A72:D72"/>
    <mergeCell ref="A43:D43"/>
    <mergeCell ref="B20:C20"/>
    <mergeCell ref="A29:D29"/>
    <mergeCell ref="B19:C19"/>
    <mergeCell ref="A40:A41"/>
    <mergeCell ref="B40:B41"/>
    <mergeCell ref="D40:D41"/>
    <mergeCell ref="A37:D37"/>
    <mergeCell ref="B31:C31"/>
    <mergeCell ref="L46:M46"/>
    <mergeCell ref="L45:M45"/>
    <mergeCell ref="L44:M44"/>
    <mergeCell ref="L43:M43"/>
    <mergeCell ref="C5:Q5"/>
    <mergeCell ref="A6:D6"/>
    <mergeCell ref="A9:D9"/>
    <mergeCell ref="A7:D7"/>
    <mergeCell ref="A13:C13"/>
    <mergeCell ref="B17:C17"/>
    <mergeCell ref="B16:C16"/>
    <mergeCell ref="B15:C15"/>
    <mergeCell ref="B10:C10"/>
    <mergeCell ref="B11:C11"/>
    <mergeCell ref="B12:C12"/>
    <mergeCell ref="C1:D1"/>
    <mergeCell ref="C2:D2"/>
    <mergeCell ref="C3:D3"/>
    <mergeCell ref="C4:D4"/>
    <mergeCell ref="B30:C30"/>
    <mergeCell ref="B14:C14"/>
    <mergeCell ref="B21:C21"/>
    <mergeCell ref="B27:C27"/>
    <mergeCell ref="B22:C22"/>
    <mergeCell ref="B23:C23"/>
    <mergeCell ref="B24:C24"/>
    <mergeCell ref="B25:C25"/>
    <mergeCell ref="B26:C26"/>
    <mergeCell ref="K75:N75"/>
    <mergeCell ref="K59:N59"/>
    <mergeCell ref="N56:N57"/>
    <mergeCell ref="L48:M48"/>
    <mergeCell ref="K47:N47"/>
    <mergeCell ref="K56:K57"/>
    <mergeCell ref="L56:L57"/>
    <mergeCell ref="L49:M49"/>
  </mergeCells>
  <phoneticPr fontId="34" type="noConversion"/>
  <pageMargins left="0.94488188976377963" right="0.15748031496062992" top="0.35433070866141736" bottom="0.35433070866141736" header="0.31496062992125984" footer="0.31496062992125984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topLeftCell="A2" zoomScale="90" zoomScaleNormal="86" workbookViewId="0">
      <pane ySplit="15" topLeftCell="A20" activePane="bottomLeft" state="frozen"/>
      <selection activeCell="A2" sqref="A2"/>
      <selection pane="bottomLeft" activeCell="H24" sqref="H24"/>
    </sheetView>
  </sheetViews>
  <sheetFormatPr defaultRowHeight="12.75" x14ac:dyDescent="0.2"/>
  <cols>
    <col min="1" max="1" width="11.140625" style="11" customWidth="1"/>
    <col min="2" max="2" width="10.42578125" style="11" customWidth="1"/>
    <col min="3" max="3" width="9" style="11" customWidth="1"/>
    <col min="4" max="4" width="36.5703125" style="12" customWidth="1"/>
    <col min="5" max="5" width="14.85546875" style="12" customWidth="1"/>
    <col min="6" max="6" width="15.140625" style="12" customWidth="1"/>
    <col min="7" max="7" width="15" style="12" customWidth="1"/>
    <col min="8" max="8" width="13.7109375" style="12" customWidth="1"/>
    <col min="9" max="9" width="12.7109375" style="12" customWidth="1"/>
    <col min="10" max="10" width="14.42578125" style="34" customWidth="1"/>
    <col min="11" max="13" width="12.42578125" style="12" customWidth="1"/>
    <col min="14" max="14" width="10.85546875" style="12" customWidth="1"/>
    <col min="15" max="15" width="11.140625" style="12" customWidth="1"/>
    <col min="16" max="16" width="12.7109375" style="12" customWidth="1"/>
    <col min="17" max="17" width="15.28515625" style="12" customWidth="1"/>
    <col min="18" max="18" width="9.28515625" style="12" customWidth="1"/>
    <col min="19" max="19" width="11" style="12" bestFit="1" customWidth="1"/>
    <col min="20" max="16384" width="9.140625" style="12"/>
  </cols>
  <sheetData>
    <row r="1" spans="1:17" ht="15" customHeight="1" x14ac:dyDescent="0.25">
      <c r="A1" s="22"/>
      <c r="B1" s="22"/>
      <c r="C1" s="22"/>
      <c r="D1" s="23"/>
      <c r="E1" s="23"/>
      <c r="F1" s="23"/>
      <c r="G1" s="23"/>
      <c r="H1" s="23"/>
      <c r="I1" s="23"/>
      <c r="J1" s="24"/>
      <c r="K1" s="23"/>
      <c r="L1" s="23"/>
      <c r="M1" s="23"/>
      <c r="N1" s="23"/>
      <c r="O1" s="23"/>
      <c r="P1" s="37" t="s">
        <v>196</v>
      </c>
      <c r="Q1" s="23"/>
    </row>
    <row r="2" spans="1:17" ht="15" customHeight="1" x14ac:dyDescent="0.2">
      <c r="A2" s="22"/>
      <c r="B2" s="22"/>
      <c r="C2" s="22"/>
      <c r="D2" s="23"/>
      <c r="E2" s="23"/>
      <c r="F2" s="23"/>
      <c r="G2" s="23"/>
      <c r="H2" s="23"/>
      <c r="I2" s="23"/>
      <c r="J2" s="24"/>
      <c r="K2" s="23"/>
      <c r="L2" s="23"/>
      <c r="M2" s="23"/>
      <c r="N2" s="23"/>
      <c r="O2" s="23"/>
      <c r="P2" t="s">
        <v>222</v>
      </c>
      <c r="Q2" s="148"/>
    </row>
    <row r="3" spans="1:17" ht="15" customHeight="1" x14ac:dyDescent="0.2">
      <c r="A3" s="22"/>
      <c r="B3" s="22"/>
      <c r="C3" s="22"/>
      <c r="D3" s="23"/>
      <c r="E3" s="23"/>
      <c r="F3" s="23"/>
      <c r="G3" s="23"/>
      <c r="H3" s="23"/>
      <c r="I3" s="23"/>
      <c r="J3" s="24"/>
      <c r="K3" s="23"/>
      <c r="L3" s="23"/>
      <c r="M3" s="23"/>
      <c r="N3" s="23"/>
      <c r="O3" s="23"/>
      <c r="P3" s="7" t="s">
        <v>219</v>
      </c>
      <c r="Q3" s="148"/>
    </row>
    <row r="4" spans="1:17" ht="15" customHeight="1" x14ac:dyDescent="0.2">
      <c r="A4" s="22"/>
      <c r="B4" s="22"/>
      <c r="C4" s="22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25"/>
      <c r="P4" s="7" t="s">
        <v>218</v>
      </c>
      <c r="Q4" s="148"/>
    </row>
    <row r="5" spans="1:17" ht="15" customHeight="1" x14ac:dyDescent="0.25">
      <c r="A5" s="141"/>
      <c r="B5" s="22"/>
      <c r="C5" s="22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26"/>
      <c r="P5" s="9"/>
      <c r="Q5" s="27"/>
    </row>
    <row r="6" spans="1:17" ht="17.25" customHeight="1" x14ac:dyDescent="0.3">
      <c r="A6" s="22"/>
      <c r="B6" s="22"/>
      <c r="C6" s="22"/>
      <c r="D6" s="302" t="s">
        <v>145</v>
      </c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27"/>
    </row>
    <row r="7" spans="1:17" ht="18.75" customHeight="1" x14ac:dyDescent="0.3">
      <c r="A7" s="22"/>
      <c r="B7" s="22"/>
      <c r="C7" s="22"/>
      <c r="D7" s="305" t="s">
        <v>223</v>
      </c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27"/>
    </row>
    <row r="8" spans="1:17" ht="18.75" customHeight="1" thickBot="1" x14ac:dyDescent="0.35">
      <c r="A8" s="170" t="s">
        <v>217</v>
      </c>
      <c r="B8" s="22"/>
      <c r="C8" s="22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27"/>
    </row>
    <row r="9" spans="1:17" ht="18.75" customHeight="1" x14ac:dyDescent="0.3">
      <c r="A9" s="127" t="s">
        <v>77</v>
      </c>
      <c r="B9" s="22"/>
      <c r="C9" s="22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27"/>
    </row>
    <row r="10" spans="1:17" ht="15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28" t="s">
        <v>132</v>
      </c>
    </row>
    <row r="11" spans="1:17" ht="26.25" customHeight="1" x14ac:dyDescent="0.2">
      <c r="A11" s="306" t="s">
        <v>168</v>
      </c>
      <c r="B11" s="306" t="s">
        <v>169</v>
      </c>
      <c r="C11" s="306" t="s">
        <v>143</v>
      </c>
      <c r="D11" s="309" t="s">
        <v>170</v>
      </c>
      <c r="E11" s="317" t="s">
        <v>147</v>
      </c>
      <c r="F11" s="318"/>
      <c r="G11" s="318"/>
      <c r="H11" s="318"/>
      <c r="I11" s="319"/>
      <c r="J11" s="322" t="s">
        <v>149</v>
      </c>
      <c r="K11" s="322"/>
      <c r="L11" s="322"/>
      <c r="M11" s="322"/>
      <c r="N11" s="322"/>
      <c r="O11" s="322"/>
      <c r="P11" s="322"/>
      <c r="Q11" s="320" t="s">
        <v>137</v>
      </c>
    </row>
    <row r="12" spans="1:17" ht="16.5" customHeight="1" x14ac:dyDescent="0.25">
      <c r="A12" s="307"/>
      <c r="B12" s="307"/>
      <c r="C12" s="307"/>
      <c r="D12" s="310"/>
      <c r="E12" s="312" t="s">
        <v>144</v>
      </c>
      <c r="F12" s="314" t="s">
        <v>69</v>
      </c>
      <c r="G12" s="313" t="s">
        <v>138</v>
      </c>
      <c r="H12" s="313"/>
      <c r="I12" s="314" t="s">
        <v>68</v>
      </c>
      <c r="J12" s="312" t="s">
        <v>144</v>
      </c>
      <c r="K12" s="312" t="s">
        <v>148</v>
      </c>
      <c r="L12" s="110" t="s">
        <v>139</v>
      </c>
      <c r="M12" s="314" t="s">
        <v>69</v>
      </c>
      <c r="N12" s="313" t="s">
        <v>138</v>
      </c>
      <c r="O12" s="313"/>
      <c r="P12" s="321" t="s">
        <v>68</v>
      </c>
      <c r="Q12" s="320"/>
    </row>
    <row r="13" spans="1:17" ht="16.5" customHeight="1" x14ac:dyDescent="0.2">
      <c r="A13" s="307"/>
      <c r="B13" s="307"/>
      <c r="C13" s="307"/>
      <c r="D13" s="310"/>
      <c r="E13" s="312"/>
      <c r="F13" s="315"/>
      <c r="G13" s="312" t="s">
        <v>107</v>
      </c>
      <c r="H13" s="312" t="s">
        <v>108</v>
      </c>
      <c r="I13" s="315"/>
      <c r="J13" s="312"/>
      <c r="K13" s="312"/>
      <c r="L13" s="309" t="s">
        <v>154</v>
      </c>
      <c r="M13" s="315"/>
      <c r="N13" s="312" t="s">
        <v>107</v>
      </c>
      <c r="O13" s="312" t="s">
        <v>108</v>
      </c>
      <c r="P13" s="321"/>
      <c r="Q13" s="320"/>
    </row>
    <row r="14" spans="1:17" ht="20.25" customHeight="1" x14ac:dyDescent="0.2">
      <c r="A14" s="307"/>
      <c r="B14" s="307"/>
      <c r="C14" s="307"/>
      <c r="D14" s="310"/>
      <c r="E14" s="312"/>
      <c r="F14" s="315"/>
      <c r="G14" s="312"/>
      <c r="H14" s="312"/>
      <c r="I14" s="315"/>
      <c r="J14" s="312"/>
      <c r="K14" s="312"/>
      <c r="L14" s="310"/>
      <c r="M14" s="315"/>
      <c r="N14" s="312"/>
      <c r="O14" s="312"/>
      <c r="P14" s="321"/>
      <c r="Q14" s="320"/>
    </row>
    <row r="15" spans="1:17" ht="168.75" customHeight="1" x14ac:dyDescent="0.2">
      <c r="A15" s="308"/>
      <c r="B15" s="308"/>
      <c r="C15" s="308"/>
      <c r="D15" s="311"/>
      <c r="E15" s="312"/>
      <c r="F15" s="316"/>
      <c r="G15" s="312"/>
      <c r="H15" s="312"/>
      <c r="I15" s="316"/>
      <c r="J15" s="312"/>
      <c r="K15" s="312"/>
      <c r="L15" s="311"/>
      <c r="M15" s="316"/>
      <c r="N15" s="312"/>
      <c r="O15" s="312"/>
      <c r="P15" s="321"/>
      <c r="Q15" s="320"/>
    </row>
    <row r="16" spans="1:17" ht="14.25" customHeight="1" x14ac:dyDescent="0.2">
      <c r="A16" s="29">
        <v>1</v>
      </c>
      <c r="B16" s="29">
        <v>2</v>
      </c>
      <c r="C16" s="29">
        <v>3</v>
      </c>
      <c r="D16" s="29">
        <v>4</v>
      </c>
      <c r="E16" s="14">
        <v>5</v>
      </c>
      <c r="F16" s="14">
        <v>6</v>
      </c>
      <c r="G16" s="14">
        <v>7</v>
      </c>
      <c r="H16" s="14">
        <v>8</v>
      </c>
      <c r="I16" s="14">
        <v>9</v>
      </c>
      <c r="J16" s="14">
        <v>10</v>
      </c>
      <c r="K16" s="14">
        <v>11</v>
      </c>
      <c r="L16" s="14">
        <v>12</v>
      </c>
      <c r="M16" s="14">
        <v>13</v>
      </c>
      <c r="N16" s="14">
        <v>14</v>
      </c>
      <c r="O16" s="14">
        <v>15</v>
      </c>
      <c r="P16" s="30">
        <v>16</v>
      </c>
      <c r="Q16" s="14">
        <v>17</v>
      </c>
    </row>
    <row r="17" spans="1:22" s="5" customFormat="1" ht="24.75" customHeight="1" x14ac:dyDescent="0.2">
      <c r="A17" s="77" t="s">
        <v>187</v>
      </c>
      <c r="B17" s="77"/>
      <c r="C17" s="77"/>
      <c r="D17" s="78" t="s">
        <v>114</v>
      </c>
      <c r="E17" s="79">
        <f>SUM(E18)</f>
        <v>65543371</v>
      </c>
      <c r="F17" s="79">
        <f t="shared" ref="F17:Q17" si="0">SUM(F18)</f>
        <v>65343371</v>
      </c>
      <c r="G17" s="79">
        <f t="shared" si="0"/>
        <v>47560915</v>
      </c>
      <c r="H17" s="79">
        <f t="shared" si="0"/>
        <v>3848900</v>
      </c>
      <c r="I17" s="79">
        <f t="shared" si="0"/>
        <v>200000</v>
      </c>
      <c r="J17" s="79">
        <f t="shared" si="0"/>
        <v>2400000</v>
      </c>
      <c r="K17" s="79">
        <f t="shared" si="0"/>
        <v>1000000</v>
      </c>
      <c r="L17" s="79">
        <f t="shared" si="0"/>
        <v>1000000</v>
      </c>
      <c r="M17" s="79">
        <f t="shared" si="0"/>
        <v>1400000</v>
      </c>
      <c r="N17" s="79">
        <f t="shared" si="0"/>
        <v>117000</v>
      </c>
      <c r="O17" s="79">
        <f t="shared" si="0"/>
        <v>452260</v>
      </c>
      <c r="P17" s="79">
        <f t="shared" si="0"/>
        <v>1000000</v>
      </c>
      <c r="Q17" s="79">
        <f t="shared" si="0"/>
        <v>67943371</v>
      </c>
      <c r="R17" s="130"/>
      <c r="S17" s="94"/>
      <c r="T17" s="41"/>
      <c r="U17" s="41"/>
      <c r="V17" s="41"/>
    </row>
    <row r="18" spans="1:22" s="5" customFormat="1" ht="22.5" customHeight="1" x14ac:dyDescent="0.2">
      <c r="A18" s="33" t="s">
        <v>164</v>
      </c>
      <c r="B18" s="33"/>
      <c r="C18" s="33"/>
      <c r="D18" s="147" t="s">
        <v>114</v>
      </c>
      <c r="E18" s="39">
        <f>SUM(E19+E21+E25+E27+E30+E33+E41)</f>
        <v>65543371</v>
      </c>
      <c r="F18" s="39">
        <f t="shared" ref="F18:Q18" si="1">SUM(F19+F21+F25+F27+F30+F33+F41)</f>
        <v>65343371</v>
      </c>
      <c r="G18" s="39">
        <f t="shared" si="1"/>
        <v>47560915</v>
      </c>
      <c r="H18" s="39">
        <f t="shared" si="1"/>
        <v>3848900</v>
      </c>
      <c r="I18" s="39">
        <f t="shared" si="1"/>
        <v>200000</v>
      </c>
      <c r="J18" s="39">
        <f t="shared" si="1"/>
        <v>2400000</v>
      </c>
      <c r="K18" s="39">
        <f t="shared" si="1"/>
        <v>1000000</v>
      </c>
      <c r="L18" s="39">
        <f t="shared" si="1"/>
        <v>1000000</v>
      </c>
      <c r="M18" s="39">
        <f t="shared" si="1"/>
        <v>1400000</v>
      </c>
      <c r="N18" s="39">
        <f t="shared" si="1"/>
        <v>117000</v>
      </c>
      <c r="O18" s="39">
        <f t="shared" si="1"/>
        <v>452260</v>
      </c>
      <c r="P18" s="39">
        <f t="shared" si="1"/>
        <v>1000000</v>
      </c>
      <c r="Q18" s="39">
        <f t="shared" si="1"/>
        <v>67943371</v>
      </c>
      <c r="R18" s="130"/>
      <c r="S18" s="41"/>
      <c r="T18" s="41"/>
      <c r="U18" s="41"/>
      <c r="V18" s="41"/>
    </row>
    <row r="19" spans="1:22" s="5" customFormat="1" ht="22.5" customHeight="1" x14ac:dyDescent="0.2">
      <c r="A19" s="33" t="s">
        <v>165</v>
      </c>
      <c r="B19" s="33" t="s">
        <v>86</v>
      </c>
      <c r="C19" s="33"/>
      <c r="D19" s="31" t="s">
        <v>135</v>
      </c>
      <c r="E19" s="15">
        <f t="shared" ref="E19:P19" si="2">SUM(E20:E20)</f>
        <v>10360685</v>
      </c>
      <c r="F19" s="15">
        <f t="shared" si="2"/>
        <v>10360685</v>
      </c>
      <c r="G19" s="15">
        <f t="shared" si="2"/>
        <v>8159988</v>
      </c>
      <c r="H19" s="15">
        <f t="shared" si="2"/>
        <v>105500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2"/>
        <v>0</v>
      </c>
      <c r="O19" s="15">
        <f t="shared" si="2"/>
        <v>0</v>
      </c>
      <c r="P19" s="15">
        <f t="shared" si="2"/>
        <v>0</v>
      </c>
      <c r="Q19" s="15">
        <f t="shared" ref="Q19:Q32" si="3">SUM(E19,J19)</f>
        <v>10360685</v>
      </c>
      <c r="R19" s="8"/>
    </row>
    <row r="20" spans="1:22" s="32" customFormat="1" ht="102.75" customHeight="1" x14ac:dyDescent="0.2">
      <c r="A20" s="75" t="s">
        <v>112</v>
      </c>
      <c r="B20" s="74" t="s">
        <v>110</v>
      </c>
      <c r="C20" s="75" t="s">
        <v>104</v>
      </c>
      <c r="D20" s="89" t="s">
        <v>111</v>
      </c>
      <c r="E20" s="39">
        <f>SUM(F20+I20)</f>
        <v>10360685</v>
      </c>
      <c r="F20" s="15">
        <v>10360685</v>
      </c>
      <c r="G20" s="16">
        <v>8159988</v>
      </c>
      <c r="H20" s="16">
        <v>105500</v>
      </c>
      <c r="I20" s="16"/>
      <c r="J20" s="15"/>
      <c r="K20" s="16"/>
      <c r="L20" s="16"/>
      <c r="M20" s="16"/>
      <c r="N20" s="16"/>
      <c r="O20" s="16"/>
      <c r="P20" s="16"/>
      <c r="Q20" s="15">
        <f t="shared" si="3"/>
        <v>10360685</v>
      </c>
      <c r="R20" s="8"/>
    </row>
    <row r="21" spans="1:22" s="32" customFormat="1" ht="22.5" customHeight="1" x14ac:dyDescent="0.2">
      <c r="A21" s="33" t="s">
        <v>115</v>
      </c>
      <c r="B21" s="43" t="s">
        <v>163</v>
      </c>
      <c r="C21" s="33"/>
      <c r="D21" s="31" t="s">
        <v>136</v>
      </c>
      <c r="E21" s="39">
        <f>SUM(E22+E23)</f>
        <v>50393364</v>
      </c>
      <c r="F21" s="39">
        <f t="shared" ref="F21:Q21" si="4">SUM(F22+F23)</f>
        <v>50393364</v>
      </c>
      <c r="G21" s="39">
        <f t="shared" si="4"/>
        <v>37022447</v>
      </c>
      <c r="H21" s="39">
        <f t="shared" si="4"/>
        <v>3489400</v>
      </c>
      <c r="I21" s="39">
        <f t="shared" si="4"/>
        <v>0</v>
      </c>
      <c r="J21" s="39">
        <f t="shared" si="4"/>
        <v>665000</v>
      </c>
      <c r="K21" s="39">
        <f t="shared" si="4"/>
        <v>0</v>
      </c>
      <c r="L21" s="39">
        <f t="shared" si="4"/>
        <v>0</v>
      </c>
      <c r="M21" s="39">
        <f t="shared" si="4"/>
        <v>665000</v>
      </c>
      <c r="N21" s="39">
        <f t="shared" si="4"/>
        <v>0</v>
      </c>
      <c r="O21" s="39">
        <f t="shared" si="4"/>
        <v>0</v>
      </c>
      <c r="P21" s="39">
        <f t="shared" si="4"/>
        <v>0</v>
      </c>
      <c r="Q21" s="39">
        <f t="shared" si="4"/>
        <v>51058364</v>
      </c>
      <c r="R21" s="8"/>
    </row>
    <row r="22" spans="1:22" s="32" customFormat="1" ht="22.5" customHeight="1" x14ac:dyDescent="0.2">
      <c r="A22" s="73" t="s">
        <v>117</v>
      </c>
      <c r="B22" s="76" t="s">
        <v>61</v>
      </c>
      <c r="C22" s="73" t="s">
        <v>118</v>
      </c>
      <c r="D22" s="117" t="s">
        <v>119</v>
      </c>
      <c r="E22" s="39">
        <f>SUM(F22+I22)</f>
        <v>8001000</v>
      </c>
      <c r="F22" s="15">
        <v>8001000</v>
      </c>
      <c r="G22" s="16">
        <v>5256500</v>
      </c>
      <c r="H22" s="16">
        <v>791000</v>
      </c>
      <c r="I22" s="16"/>
      <c r="J22" s="15">
        <v>250000</v>
      </c>
      <c r="K22" s="16"/>
      <c r="L22" s="16"/>
      <c r="M22" s="16">
        <v>250000</v>
      </c>
      <c r="N22" s="16"/>
      <c r="O22" s="16"/>
      <c r="P22" s="16"/>
      <c r="Q22" s="15">
        <f t="shared" si="3"/>
        <v>8251000</v>
      </c>
      <c r="R22" s="8"/>
    </row>
    <row r="23" spans="1:22" s="32" customFormat="1" ht="74.25" customHeight="1" x14ac:dyDescent="0.2">
      <c r="A23" s="73" t="s">
        <v>116</v>
      </c>
      <c r="B23" s="76" t="s">
        <v>62</v>
      </c>
      <c r="C23" s="73" t="s">
        <v>106</v>
      </c>
      <c r="D23" s="91" t="s">
        <v>167</v>
      </c>
      <c r="E23" s="39">
        <f>SUM(F23+I23)</f>
        <v>42392364</v>
      </c>
      <c r="F23" s="15">
        <v>42392364</v>
      </c>
      <c r="G23" s="16">
        <v>31765947</v>
      </c>
      <c r="H23" s="16">
        <v>2698400</v>
      </c>
      <c r="I23" s="16"/>
      <c r="J23" s="15">
        <v>415000</v>
      </c>
      <c r="K23" s="16"/>
      <c r="L23" s="16"/>
      <c r="M23" s="16">
        <v>415000</v>
      </c>
      <c r="N23" s="16"/>
      <c r="O23" s="16"/>
      <c r="P23" s="16"/>
      <c r="Q23" s="15">
        <f t="shared" si="3"/>
        <v>42807364</v>
      </c>
      <c r="R23" s="8"/>
    </row>
    <row r="24" spans="1:22" s="32" customFormat="1" ht="43.5" customHeight="1" x14ac:dyDescent="0.2">
      <c r="A24" s="33"/>
      <c r="B24" s="43"/>
      <c r="C24" s="33"/>
      <c r="D24" s="38" t="s">
        <v>156</v>
      </c>
      <c r="E24" s="39">
        <f>SUM(F24+I24)</f>
        <v>33561000</v>
      </c>
      <c r="F24" s="39">
        <v>33561000</v>
      </c>
      <c r="G24" s="16">
        <v>27509000</v>
      </c>
      <c r="H24" s="16"/>
      <c r="I24" s="16"/>
      <c r="J24" s="15"/>
      <c r="K24" s="16"/>
      <c r="L24" s="16"/>
      <c r="M24" s="16"/>
      <c r="N24" s="16"/>
      <c r="O24" s="16"/>
      <c r="P24" s="16"/>
      <c r="Q24" s="15">
        <f t="shared" si="3"/>
        <v>33561000</v>
      </c>
      <c r="R24" s="8"/>
    </row>
    <row r="25" spans="1:22" s="5" customFormat="1" ht="38.25" customHeight="1" x14ac:dyDescent="0.2">
      <c r="A25" s="33" t="s">
        <v>92</v>
      </c>
      <c r="B25" s="43" t="s">
        <v>89</v>
      </c>
      <c r="C25" s="33"/>
      <c r="D25" s="90" t="s">
        <v>67</v>
      </c>
      <c r="E25" s="15">
        <f>SUM(E26)</f>
        <v>790567</v>
      </c>
      <c r="F25" s="15">
        <f t="shared" ref="F25:Q25" si="5">SUM(F26)</f>
        <v>790567</v>
      </c>
      <c r="G25" s="15">
        <f t="shared" si="5"/>
        <v>648005</v>
      </c>
      <c r="H25" s="15">
        <f t="shared" si="5"/>
        <v>0</v>
      </c>
      <c r="I25" s="15">
        <f t="shared" si="5"/>
        <v>0</v>
      </c>
      <c r="J25" s="15">
        <f t="shared" si="5"/>
        <v>0</v>
      </c>
      <c r="K25" s="15">
        <f t="shared" si="5"/>
        <v>0</v>
      </c>
      <c r="L25" s="15">
        <f t="shared" si="5"/>
        <v>0</v>
      </c>
      <c r="M25" s="15">
        <f t="shared" si="5"/>
        <v>0</v>
      </c>
      <c r="N25" s="15">
        <f t="shared" si="5"/>
        <v>0</v>
      </c>
      <c r="O25" s="15">
        <f t="shared" si="5"/>
        <v>0</v>
      </c>
      <c r="P25" s="15">
        <f t="shared" si="5"/>
        <v>0</v>
      </c>
      <c r="Q25" s="15">
        <f t="shared" si="5"/>
        <v>790567</v>
      </c>
      <c r="R25" s="8"/>
    </row>
    <row r="26" spans="1:22" s="5" customFormat="1" ht="87" customHeight="1" x14ac:dyDescent="0.2">
      <c r="A26" s="73" t="s">
        <v>102</v>
      </c>
      <c r="B26" s="76" t="s">
        <v>179</v>
      </c>
      <c r="C26" s="73" t="s">
        <v>62</v>
      </c>
      <c r="D26" s="89" t="s">
        <v>180</v>
      </c>
      <c r="E26" s="39">
        <f>SUM(F26+I26)</f>
        <v>790567</v>
      </c>
      <c r="F26" s="15">
        <v>790567</v>
      </c>
      <c r="G26" s="16">
        <v>648005</v>
      </c>
      <c r="H26" s="16"/>
      <c r="I26" s="16"/>
      <c r="J26" s="15"/>
      <c r="K26" s="16"/>
      <c r="L26" s="16"/>
      <c r="M26" s="16"/>
      <c r="N26" s="16"/>
      <c r="O26" s="16"/>
      <c r="P26" s="16"/>
      <c r="Q26" s="15">
        <f>SUM(E26,J26)</f>
        <v>790567</v>
      </c>
      <c r="R26" s="8"/>
    </row>
    <row r="27" spans="1:22" s="5" customFormat="1" ht="27" customHeight="1" x14ac:dyDescent="0.2">
      <c r="A27" s="33" t="s">
        <v>166</v>
      </c>
      <c r="B27" s="43" t="s">
        <v>87</v>
      </c>
      <c r="C27" s="33"/>
      <c r="D27" s="90" t="s">
        <v>155</v>
      </c>
      <c r="E27" s="39">
        <f>SUM(E28+E29)</f>
        <v>1942530</v>
      </c>
      <c r="F27" s="39">
        <f t="shared" ref="F27:Q27" si="6">SUM(F28+F29)</f>
        <v>1942530</v>
      </c>
      <c r="G27" s="39">
        <f t="shared" si="6"/>
        <v>1024630</v>
      </c>
      <c r="H27" s="39">
        <f t="shared" si="6"/>
        <v>59000</v>
      </c>
      <c r="I27" s="39">
        <f t="shared" si="6"/>
        <v>0</v>
      </c>
      <c r="J27" s="39">
        <f t="shared" si="6"/>
        <v>35000</v>
      </c>
      <c r="K27" s="39">
        <f t="shared" si="6"/>
        <v>0</v>
      </c>
      <c r="L27" s="39">
        <f t="shared" si="6"/>
        <v>0</v>
      </c>
      <c r="M27" s="39">
        <f t="shared" si="6"/>
        <v>35000</v>
      </c>
      <c r="N27" s="39">
        <f t="shared" si="6"/>
        <v>0</v>
      </c>
      <c r="O27" s="39">
        <f t="shared" si="6"/>
        <v>0</v>
      </c>
      <c r="P27" s="39">
        <f t="shared" si="6"/>
        <v>0</v>
      </c>
      <c r="Q27" s="39">
        <f t="shared" si="6"/>
        <v>1977530</v>
      </c>
      <c r="R27" s="8"/>
    </row>
    <row r="28" spans="1:22" s="5" customFormat="1" ht="28.5" x14ac:dyDescent="0.2">
      <c r="A28" s="73" t="s">
        <v>120</v>
      </c>
      <c r="B28" s="76" t="s">
        <v>183</v>
      </c>
      <c r="C28" s="73" t="s">
        <v>63</v>
      </c>
      <c r="D28" s="91" t="s">
        <v>184</v>
      </c>
      <c r="E28" s="39">
        <f>SUM(F28+I28)</f>
        <v>225400</v>
      </c>
      <c r="F28" s="15">
        <v>225400</v>
      </c>
      <c r="G28" s="15">
        <v>184500</v>
      </c>
      <c r="H28" s="15"/>
      <c r="I28" s="15"/>
      <c r="J28" s="17"/>
      <c r="K28" s="17"/>
      <c r="L28" s="17"/>
      <c r="M28" s="17"/>
      <c r="N28" s="17"/>
      <c r="O28" s="17"/>
      <c r="P28" s="17"/>
      <c r="Q28" s="15">
        <f t="shared" si="3"/>
        <v>225400</v>
      </c>
      <c r="R28" s="8"/>
    </row>
    <row r="29" spans="1:22" s="5" customFormat="1" ht="57" x14ac:dyDescent="0.2">
      <c r="A29" s="73" t="s">
        <v>121</v>
      </c>
      <c r="B29" s="76" t="s">
        <v>91</v>
      </c>
      <c r="C29" s="73" t="s">
        <v>64</v>
      </c>
      <c r="D29" s="91" t="s">
        <v>185</v>
      </c>
      <c r="E29" s="39">
        <f>SUM(F29+I29)</f>
        <v>1717130</v>
      </c>
      <c r="F29" s="15">
        <v>1717130</v>
      </c>
      <c r="G29" s="15">
        <v>840130</v>
      </c>
      <c r="H29" s="15">
        <v>59000</v>
      </c>
      <c r="I29" s="15"/>
      <c r="J29" s="17">
        <v>35000</v>
      </c>
      <c r="K29" s="17"/>
      <c r="L29" s="17"/>
      <c r="M29" s="17">
        <v>35000</v>
      </c>
      <c r="N29" s="17"/>
      <c r="O29" s="17"/>
      <c r="P29" s="17"/>
      <c r="Q29" s="15">
        <f t="shared" si="3"/>
        <v>1752130</v>
      </c>
      <c r="R29" s="8"/>
    </row>
    <row r="30" spans="1:22" s="5" customFormat="1" ht="34.5" customHeight="1" x14ac:dyDescent="0.2">
      <c r="A30" s="33" t="s">
        <v>123</v>
      </c>
      <c r="B30" s="43" t="s">
        <v>130</v>
      </c>
      <c r="C30" s="33"/>
      <c r="D30" s="90" t="s">
        <v>131</v>
      </c>
      <c r="E30" s="39">
        <f>SUM(E31:E32)</f>
        <v>945000</v>
      </c>
      <c r="F30" s="39">
        <f t="shared" ref="F30:Q30" si="7">SUM(F31:F32)</f>
        <v>745000</v>
      </c>
      <c r="G30" s="39">
        <f t="shared" si="7"/>
        <v>0</v>
      </c>
      <c r="H30" s="39">
        <f t="shared" si="7"/>
        <v>150000</v>
      </c>
      <c r="I30" s="39">
        <f t="shared" si="7"/>
        <v>200000</v>
      </c>
      <c r="J30" s="39">
        <f t="shared" si="7"/>
        <v>0</v>
      </c>
      <c r="K30" s="39">
        <f t="shared" si="7"/>
        <v>0</v>
      </c>
      <c r="L30" s="39">
        <f t="shared" si="7"/>
        <v>0</v>
      </c>
      <c r="M30" s="39">
        <f t="shared" si="7"/>
        <v>0</v>
      </c>
      <c r="N30" s="39">
        <f t="shared" si="7"/>
        <v>0</v>
      </c>
      <c r="O30" s="39">
        <f t="shared" si="7"/>
        <v>0</v>
      </c>
      <c r="P30" s="39">
        <f t="shared" si="7"/>
        <v>0</v>
      </c>
      <c r="Q30" s="39">
        <f t="shared" si="7"/>
        <v>945000</v>
      </c>
      <c r="R30" s="8"/>
    </row>
    <row r="31" spans="1:22" s="5" customFormat="1" ht="28.5" x14ac:dyDescent="0.2">
      <c r="A31" s="73" t="s">
        <v>122</v>
      </c>
      <c r="B31" s="76" t="s">
        <v>124</v>
      </c>
      <c r="C31" s="73" t="s">
        <v>125</v>
      </c>
      <c r="D31" s="91" t="s">
        <v>126</v>
      </c>
      <c r="E31" s="39">
        <f>SUM(F31+I31)</f>
        <v>695000</v>
      </c>
      <c r="F31" s="15">
        <v>495000</v>
      </c>
      <c r="G31" s="15"/>
      <c r="H31" s="15">
        <v>150000</v>
      </c>
      <c r="I31" s="15">
        <v>200000</v>
      </c>
      <c r="J31" s="17">
        <v>0</v>
      </c>
      <c r="K31" s="17"/>
      <c r="L31" s="17"/>
      <c r="M31" s="17"/>
      <c r="N31" s="17"/>
      <c r="O31" s="17"/>
      <c r="P31" s="17"/>
      <c r="Q31" s="15">
        <f t="shared" si="3"/>
        <v>695000</v>
      </c>
      <c r="R31" s="8"/>
    </row>
    <row r="32" spans="1:22" s="5" customFormat="1" ht="28.5" x14ac:dyDescent="0.2">
      <c r="A32" s="73" t="s">
        <v>257</v>
      </c>
      <c r="B32" s="76" t="s">
        <v>258</v>
      </c>
      <c r="C32" s="73" t="s">
        <v>125</v>
      </c>
      <c r="D32" s="91" t="s">
        <v>259</v>
      </c>
      <c r="E32" s="39">
        <f>SUM(F32+I32)</f>
        <v>250000</v>
      </c>
      <c r="F32" s="15">
        <v>250000</v>
      </c>
      <c r="G32" s="15"/>
      <c r="H32" s="15"/>
      <c r="I32" s="15"/>
      <c r="J32" s="17">
        <v>0</v>
      </c>
      <c r="K32" s="17"/>
      <c r="L32" s="17"/>
      <c r="M32" s="17"/>
      <c r="N32" s="17"/>
      <c r="O32" s="17"/>
      <c r="P32" s="17"/>
      <c r="Q32" s="15">
        <f t="shared" si="3"/>
        <v>250000</v>
      </c>
      <c r="R32" s="8"/>
    </row>
    <row r="33" spans="1:18" s="5" customFormat="1" ht="24.75" customHeight="1" x14ac:dyDescent="0.2">
      <c r="A33" s="33" t="s">
        <v>95</v>
      </c>
      <c r="B33" s="43" t="s">
        <v>96</v>
      </c>
      <c r="C33" s="33"/>
      <c r="D33" s="90" t="s">
        <v>97</v>
      </c>
      <c r="E33" s="39">
        <f>SUM(E36+E38+E34)</f>
        <v>0</v>
      </c>
      <c r="F33" s="39">
        <f t="shared" ref="F33:Q33" si="8">SUM(F36+F38+F34)</f>
        <v>0</v>
      </c>
      <c r="G33" s="39">
        <f t="shared" si="8"/>
        <v>0</v>
      </c>
      <c r="H33" s="39">
        <f t="shared" si="8"/>
        <v>0</v>
      </c>
      <c r="I33" s="39">
        <f t="shared" si="8"/>
        <v>0</v>
      </c>
      <c r="J33" s="39">
        <f t="shared" si="8"/>
        <v>1390000</v>
      </c>
      <c r="K33" s="39">
        <f t="shared" si="8"/>
        <v>690000</v>
      </c>
      <c r="L33" s="39">
        <f t="shared" si="8"/>
        <v>690000</v>
      </c>
      <c r="M33" s="39">
        <f t="shared" si="8"/>
        <v>700000</v>
      </c>
      <c r="N33" s="39">
        <f t="shared" si="8"/>
        <v>117000</v>
      </c>
      <c r="O33" s="39">
        <f t="shared" si="8"/>
        <v>452260</v>
      </c>
      <c r="P33" s="39">
        <f t="shared" si="8"/>
        <v>690000</v>
      </c>
      <c r="Q33" s="39">
        <f t="shared" si="8"/>
        <v>1390000</v>
      </c>
      <c r="R33" s="8"/>
    </row>
    <row r="34" spans="1:18" s="5" customFormat="1" ht="33" customHeight="1" x14ac:dyDescent="0.2">
      <c r="A34" s="33" t="s">
        <v>276</v>
      </c>
      <c r="B34" s="43" t="s">
        <v>277</v>
      </c>
      <c r="C34" s="33"/>
      <c r="D34" s="90" t="s">
        <v>278</v>
      </c>
      <c r="E34" s="39">
        <f>SUM(E35)</f>
        <v>0</v>
      </c>
      <c r="F34" s="39">
        <f t="shared" ref="F34:Q34" si="9">SUM(F35)</f>
        <v>0</v>
      </c>
      <c r="G34" s="39">
        <f t="shared" si="9"/>
        <v>0</v>
      </c>
      <c r="H34" s="39">
        <f t="shared" si="9"/>
        <v>0</v>
      </c>
      <c r="I34" s="39">
        <f t="shared" si="9"/>
        <v>0</v>
      </c>
      <c r="J34" s="39">
        <f t="shared" si="9"/>
        <v>100000</v>
      </c>
      <c r="K34" s="39">
        <f t="shared" si="9"/>
        <v>100000</v>
      </c>
      <c r="L34" s="39">
        <f t="shared" si="9"/>
        <v>100000</v>
      </c>
      <c r="M34" s="39">
        <f t="shared" si="9"/>
        <v>0</v>
      </c>
      <c r="N34" s="39">
        <f t="shared" si="9"/>
        <v>0</v>
      </c>
      <c r="O34" s="39">
        <f t="shared" si="9"/>
        <v>0</v>
      </c>
      <c r="P34" s="39">
        <f t="shared" si="9"/>
        <v>100000</v>
      </c>
      <c r="Q34" s="39">
        <f t="shared" si="9"/>
        <v>100000</v>
      </c>
      <c r="R34" s="8"/>
    </row>
    <row r="35" spans="1:18" s="5" customFormat="1" ht="36" customHeight="1" x14ac:dyDescent="0.2">
      <c r="A35" s="73" t="s">
        <v>272</v>
      </c>
      <c r="B35" s="76" t="s">
        <v>273</v>
      </c>
      <c r="C35" s="73" t="s">
        <v>274</v>
      </c>
      <c r="D35" s="91" t="s">
        <v>275</v>
      </c>
      <c r="E35" s="39">
        <f>SUM(F35+I35)</f>
        <v>0</v>
      </c>
      <c r="F35" s="39"/>
      <c r="G35" s="39"/>
      <c r="H35" s="39"/>
      <c r="I35" s="39"/>
      <c r="J35" s="39">
        <v>100000</v>
      </c>
      <c r="K35" s="39">
        <v>100000</v>
      </c>
      <c r="L35" s="39">
        <v>100000</v>
      </c>
      <c r="M35" s="39"/>
      <c r="N35" s="39"/>
      <c r="O35" s="39"/>
      <c r="P35" s="39">
        <v>100000</v>
      </c>
      <c r="Q35" s="39">
        <f>SUM(E35+J35)</f>
        <v>100000</v>
      </c>
      <c r="R35" s="8"/>
    </row>
    <row r="36" spans="1:18" s="5" customFormat="1" ht="42.75" x14ac:dyDescent="0.2">
      <c r="A36" s="33" t="s">
        <v>241</v>
      </c>
      <c r="B36" s="43" t="s">
        <v>240</v>
      </c>
      <c r="C36" s="33"/>
      <c r="D36" s="90" t="s">
        <v>242</v>
      </c>
      <c r="E36" s="39">
        <f>SUM(E37)</f>
        <v>0</v>
      </c>
      <c r="F36" s="39">
        <f t="shared" ref="F36:Q36" si="10">SUM(F37)</f>
        <v>0</v>
      </c>
      <c r="G36" s="39">
        <f t="shared" si="10"/>
        <v>0</v>
      </c>
      <c r="H36" s="39">
        <f t="shared" si="10"/>
        <v>0</v>
      </c>
      <c r="I36" s="39">
        <f t="shared" si="10"/>
        <v>0</v>
      </c>
      <c r="J36" s="39">
        <f t="shared" si="10"/>
        <v>590000</v>
      </c>
      <c r="K36" s="39">
        <f t="shared" si="10"/>
        <v>590000</v>
      </c>
      <c r="L36" s="39">
        <f t="shared" si="10"/>
        <v>590000</v>
      </c>
      <c r="M36" s="39">
        <f t="shared" si="10"/>
        <v>0</v>
      </c>
      <c r="N36" s="39">
        <f t="shared" si="10"/>
        <v>0</v>
      </c>
      <c r="O36" s="39">
        <f t="shared" si="10"/>
        <v>0</v>
      </c>
      <c r="P36" s="39">
        <f t="shared" si="10"/>
        <v>590000</v>
      </c>
      <c r="Q36" s="39">
        <f t="shared" si="10"/>
        <v>590000</v>
      </c>
      <c r="R36" s="8"/>
    </row>
    <row r="37" spans="1:18" s="5" customFormat="1" ht="64.5" customHeight="1" x14ac:dyDescent="0.2">
      <c r="A37" s="73" t="s">
        <v>238</v>
      </c>
      <c r="B37" s="76" t="s">
        <v>236</v>
      </c>
      <c r="C37" s="73" t="s">
        <v>237</v>
      </c>
      <c r="D37" s="91" t="s">
        <v>239</v>
      </c>
      <c r="E37" s="39">
        <f>SUM(F37+I37)</f>
        <v>0</v>
      </c>
      <c r="F37" s="15"/>
      <c r="G37" s="15"/>
      <c r="H37" s="15"/>
      <c r="I37" s="15"/>
      <c r="J37" s="17">
        <v>590000</v>
      </c>
      <c r="K37" s="17">
        <v>590000</v>
      </c>
      <c r="L37" s="17">
        <v>590000</v>
      </c>
      <c r="M37" s="17"/>
      <c r="N37" s="17"/>
      <c r="O37" s="17"/>
      <c r="P37" s="17">
        <v>590000</v>
      </c>
      <c r="Q37" s="15">
        <f>SUM(E37,J37)</f>
        <v>590000</v>
      </c>
      <c r="R37" s="8"/>
    </row>
    <row r="38" spans="1:18" s="5" customFormat="1" ht="49.5" customHeight="1" x14ac:dyDescent="0.2">
      <c r="A38" s="33" t="s">
        <v>98</v>
      </c>
      <c r="B38" s="43" t="s">
        <v>99</v>
      </c>
      <c r="C38" s="33"/>
      <c r="D38" s="90" t="s">
        <v>255</v>
      </c>
      <c r="E38" s="39">
        <f>SUM(E39)</f>
        <v>0</v>
      </c>
      <c r="F38" s="39">
        <f t="shared" ref="F38:Q38" si="11">SUM(F39)</f>
        <v>0</v>
      </c>
      <c r="G38" s="39">
        <f t="shared" si="11"/>
        <v>0</v>
      </c>
      <c r="H38" s="39">
        <f t="shared" si="11"/>
        <v>0</v>
      </c>
      <c r="I38" s="39">
        <f t="shared" si="11"/>
        <v>0</v>
      </c>
      <c r="J38" s="39">
        <f t="shared" si="11"/>
        <v>700000</v>
      </c>
      <c r="K38" s="39">
        <f t="shared" si="11"/>
        <v>0</v>
      </c>
      <c r="L38" s="39">
        <f t="shared" si="11"/>
        <v>0</v>
      </c>
      <c r="M38" s="39">
        <f t="shared" si="11"/>
        <v>700000</v>
      </c>
      <c r="N38" s="39">
        <f t="shared" si="11"/>
        <v>117000</v>
      </c>
      <c r="O38" s="39">
        <f t="shared" si="11"/>
        <v>452260</v>
      </c>
      <c r="P38" s="39">
        <f t="shared" si="11"/>
        <v>0</v>
      </c>
      <c r="Q38" s="39">
        <f t="shared" si="11"/>
        <v>700000</v>
      </c>
      <c r="R38" s="8"/>
    </row>
    <row r="39" spans="1:18" s="5" customFormat="1" ht="35.25" customHeight="1" x14ac:dyDescent="0.2">
      <c r="A39" s="33" t="s">
        <v>253</v>
      </c>
      <c r="B39" s="43" t="s">
        <v>252</v>
      </c>
      <c r="C39" s="33"/>
      <c r="D39" s="90" t="s">
        <v>254</v>
      </c>
      <c r="E39" s="39">
        <f>SUM(E40)</f>
        <v>0</v>
      </c>
      <c r="F39" s="39">
        <f t="shared" ref="F39:Q39" si="12">SUM(F40)</f>
        <v>0</v>
      </c>
      <c r="G39" s="39">
        <f t="shared" si="12"/>
        <v>0</v>
      </c>
      <c r="H39" s="39">
        <f t="shared" si="12"/>
        <v>0</v>
      </c>
      <c r="I39" s="39">
        <f t="shared" si="12"/>
        <v>0</v>
      </c>
      <c r="J39" s="39">
        <f t="shared" si="12"/>
        <v>700000</v>
      </c>
      <c r="K39" s="39">
        <f t="shared" si="12"/>
        <v>0</v>
      </c>
      <c r="L39" s="39">
        <f t="shared" si="12"/>
        <v>0</v>
      </c>
      <c r="M39" s="39">
        <f t="shared" si="12"/>
        <v>700000</v>
      </c>
      <c r="N39" s="39">
        <f t="shared" si="12"/>
        <v>117000</v>
      </c>
      <c r="O39" s="39">
        <f t="shared" si="12"/>
        <v>452260</v>
      </c>
      <c r="P39" s="39">
        <f t="shared" si="12"/>
        <v>0</v>
      </c>
      <c r="Q39" s="39">
        <f t="shared" si="12"/>
        <v>700000</v>
      </c>
      <c r="R39" s="8"/>
    </row>
    <row r="40" spans="1:18" s="5" customFormat="1" ht="167.25" customHeight="1" x14ac:dyDescent="0.2">
      <c r="A40" s="73" t="s">
        <v>250</v>
      </c>
      <c r="B40" s="76" t="s">
        <v>249</v>
      </c>
      <c r="C40" s="73" t="s">
        <v>100</v>
      </c>
      <c r="D40" s="91" t="s">
        <v>251</v>
      </c>
      <c r="E40" s="39">
        <f>SUM(F40+I40)</f>
        <v>0</v>
      </c>
      <c r="F40" s="15"/>
      <c r="G40" s="15"/>
      <c r="H40" s="15"/>
      <c r="I40" s="15"/>
      <c r="J40" s="17">
        <v>700000</v>
      </c>
      <c r="K40" s="17"/>
      <c r="L40" s="17"/>
      <c r="M40" s="17">
        <v>700000</v>
      </c>
      <c r="N40" s="17">
        <v>117000</v>
      </c>
      <c r="O40" s="17">
        <v>452260</v>
      </c>
      <c r="P40" s="17"/>
      <c r="Q40" s="15">
        <f>SUM(E40,J40)</f>
        <v>700000</v>
      </c>
      <c r="R40" s="8"/>
    </row>
    <row r="41" spans="1:18" s="5" customFormat="1" ht="24" customHeight="1" x14ac:dyDescent="0.2">
      <c r="A41" s="33" t="s">
        <v>234</v>
      </c>
      <c r="B41" s="43" t="s">
        <v>88</v>
      </c>
      <c r="C41" s="33"/>
      <c r="D41" s="90" t="s">
        <v>235</v>
      </c>
      <c r="E41" s="39">
        <f>SUM(E44+E42)</f>
        <v>1111225</v>
      </c>
      <c r="F41" s="39">
        <f t="shared" ref="F41:Q41" si="13">SUM(F44+F42)</f>
        <v>1111225</v>
      </c>
      <c r="G41" s="39">
        <f t="shared" si="13"/>
        <v>705845</v>
      </c>
      <c r="H41" s="39">
        <f t="shared" si="13"/>
        <v>45000</v>
      </c>
      <c r="I41" s="39">
        <f t="shared" si="13"/>
        <v>0</v>
      </c>
      <c r="J41" s="39">
        <f t="shared" si="13"/>
        <v>310000</v>
      </c>
      <c r="K41" s="39">
        <f t="shared" si="13"/>
        <v>310000</v>
      </c>
      <c r="L41" s="39">
        <f t="shared" si="13"/>
        <v>310000</v>
      </c>
      <c r="M41" s="39">
        <f t="shared" si="13"/>
        <v>0</v>
      </c>
      <c r="N41" s="39">
        <f t="shared" si="13"/>
        <v>0</v>
      </c>
      <c r="O41" s="39">
        <f t="shared" si="13"/>
        <v>0</v>
      </c>
      <c r="P41" s="39">
        <f t="shared" si="13"/>
        <v>310000</v>
      </c>
      <c r="Q41" s="39">
        <f t="shared" si="13"/>
        <v>1421225</v>
      </c>
      <c r="R41" s="8"/>
    </row>
    <row r="42" spans="1:18" s="5" customFormat="1" ht="62.25" customHeight="1" x14ac:dyDescent="0.2">
      <c r="A42" s="33" t="s">
        <v>243</v>
      </c>
      <c r="B42" s="43" t="s">
        <v>244</v>
      </c>
      <c r="C42" s="33"/>
      <c r="D42" s="90" t="s">
        <v>245</v>
      </c>
      <c r="E42" s="39">
        <f>SUM(E43)</f>
        <v>1111225</v>
      </c>
      <c r="F42" s="39">
        <f t="shared" ref="F42:Q42" si="14">SUM(F43)</f>
        <v>1111225</v>
      </c>
      <c r="G42" s="39">
        <f t="shared" si="14"/>
        <v>705845</v>
      </c>
      <c r="H42" s="39">
        <f t="shared" si="14"/>
        <v>45000</v>
      </c>
      <c r="I42" s="39">
        <f t="shared" si="14"/>
        <v>0</v>
      </c>
      <c r="J42" s="39">
        <f t="shared" si="14"/>
        <v>0</v>
      </c>
      <c r="K42" s="39">
        <f t="shared" si="14"/>
        <v>0</v>
      </c>
      <c r="L42" s="39">
        <f t="shared" si="14"/>
        <v>0</v>
      </c>
      <c r="M42" s="39">
        <f t="shared" si="14"/>
        <v>0</v>
      </c>
      <c r="N42" s="39">
        <f t="shared" si="14"/>
        <v>0</v>
      </c>
      <c r="O42" s="39">
        <f t="shared" si="14"/>
        <v>0</v>
      </c>
      <c r="P42" s="39">
        <f t="shared" si="14"/>
        <v>0</v>
      </c>
      <c r="Q42" s="39">
        <f t="shared" si="14"/>
        <v>1111225</v>
      </c>
      <c r="R42" s="8"/>
    </row>
    <row r="43" spans="1:18" s="5" customFormat="1" ht="31.5" customHeight="1" x14ac:dyDescent="0.2">
      <c r="A43" s="73" t="s">
        <v>246</v>
      </c>
      <c r="B43" s="76" t="s">
        <v>247</v>
      </c>
      <c r="C43" s="73"/>
      <c r="D43" s="91" t="s">
        <v>248</v>
      </c>
      <c r="E43" s="39">
        <f>SUM(F43+I43)</f>
        <v>1111225</v>
      </c>
      <c r="F43" s="39">
        <v>1111225</v>
      </c>
      <c r="G43" s="39">
        <v>705845</v>
      </c>
      <c r="H43" s="39">
        <v>45000</v>
      </c>
      <c r="I43" s="39"/>
      <c r="J43" s="39"/>
      <c r="K43" s="39"/>
      <c r="L43" s="39"/>
      <c r="M43" s="39"/>
      <c r="N43" s="39"/>
      <c r="O43" s="39"/>
      <c r="P43" s="39"/>
      <c r="Q43" s="39">
        <f>SUM(E43,J43)</f>
        <v>1111225</v>
      </c>
      <c r="R43" s="8"/>
    </row>
    <row r="44" spans="1:18" s="5" customFormat="1" ht="28.5" x14ac:dyDescent="0.2">
      <c r="A44" s="33" t="s">
        <v>232</v>
      </c>
      <c r="B44" s="43" t="s">
        <v>231</v>
      </c>
      <c r="C44" s="73"/>
      <c r="D44" s="90" t="s">
        <v>233</v>
      </c>
      <c r="E44" s="39">
        <f>SUM(E45:E46)</f>
        <v>0</v>
      </c>
      <c r="F44" s="39">
        <f t="shared" ref="F44:Q44" si="15">SUM(F45:F46)</f>
        <v>0</v>
      </c>
      <c r="G44" s="39">
        <f t="shared" si="15"/>
        <v>0</v>
      </c>
      <c r="H44" s="39">
        <f t="shared" si="15"/>
        <v>0</v>
      </c>
      <c r="I44" s="39">
        <f t="shared" si="15"/>
        <v>0</v>
      </c>
      <c r="J44" s="39">
        <f t="shared" si="15"/>
        <v>310000</v>
      </c>
      <c r="K44" s="39">
        <f t="shared" si="15"/>
        <v>310000</v>
      </c>
      <c r="L44" s="39">
        <f t="shared" si="15"/>
        <v>310000</v>
      </c>
      <c r="M44" s="39">
        <f t="shared" si="15"/>
        <v>0</v>
      </c>
      <c r="N44" s="39">
        <f t="shared" si="15"/>
        <v>0</v>
      </c>
      <c r="O44" s="39">
        <f t="shared" si="15"/>
        <v>0</v>
      </c>
      <c r="P44" s="39">
        <f t="shared" si="15"/>
        <v>310000</v>
      </c>
      <c r="Q44" s="39">
        <f t="shared" si="15"/>
        <v>310000</v>
      </c>
      <c r="R44" s="8"/>
    </row>
    <row r="45" spans="1:18" s="5" customFormat="1" ht="28.5" x14ac:dyDescent="0.2">
      <c r="A45" s="73" t="s">
        <v>230</v>
      </c>
      <c r="B45" s="76" t="s">
        <v>227</v>
      </c>
      <c r="C45" s="76" t="s">
        <v>228</v>
      </c>
      <c r="D45" s="91" t="s">
        <v>229</v>
      </c>
      <c r="E45" s="39">
        <f>SUM(F45+I45)</f>
        <v>0</v>
      </c>
      <c r="F45" s="15"/>
      <c r="G45" s="15"/>
      <c r="H45" s="15"/>
      <c r="I45" s="15"/>
      <c r="J45" s="17">
        <v>210000</v>
      </c>
      <c r="K45" s="17">
        <v>210000</v>
      </c>
      <c r="L45" s="17">
        <v>210000</v>
      </c>
      <c r="M45" s="17"/>
      <c r="N45" s="17"/>
      <c r="O45" s="17"/>
      <c r="P45" s="17">
        <v>210000</v>
      </c>
      <c r="Q45" s="15">
        <f>SUM(E45,J45)</f>
        <v>210000</v>
      </c>
      <c r="R45" s="8"/>
    </row>
    <row r="46" spans="1:18" s="5" customFormat="1" ht="28.5" x14ac:dyDescent="0.2">
      <c r="A46" s="73" t="s">
        <v>260</v>
      </c>
      <c r="B46" s="76" t="s">
        <v>261</v>
      </c>
      <c r="C46" s="76" t="s">
        <v>228</v>
      </c>
      <c r="D46" s="91" t="s">
        <v>262</v>
      </c>
      <c r="E46" s="39">
        <f>SUM(F46+I46)</f>
        <v>0</v>
      </c>
      <c r="F46" s="15"/>
      <c r="G46" s="15"/>
      <c r="H46" s="15"/>
      <c r="I46" s="15"/>
      <c r="J46" s="17">
        <v>100000</v>
      </c>
      <c r="K46" s="17">
        <v>100000</v>
      </c>
      <c r="L46" s="17">
        <v>100000</v>
      </c>
      <c r="M46" s="17"/>
      <c r="N46" s="17"/>
      <c r="O46" s="17"/>
      <c r="P46" s="17">
        <v>100000</v>
      </c>
      <c r="Q46" s="15">
        <f>SUM(E46,J46)</f>
        <v>100000</v>
      </c>
      <c r="R46" s="8"/>
    </row>
    <row r="47" spans="1:18" ht="44.25" customHeight="1" x14ac:dyDescent="0.2">
      <c r="A47" s="80" t="s">
        <v>83</v>
      </c>
      <c r="B47" s="81"/>
      <c r="C47" s="81"/>
      <c r="D47" s="78" t="s">
        <v>226</v>
      </c>
      <c r="E47" s="79">
        <f>SUM(E48)</f>
        <v>1211225</v>
      </c>
      <c r="F47" s="79">
        <f t="shared" ref="F47:P47" si="16">SUM(F48)</f>
        <v>1131225</v>
      </c>
      <c r="G47" s="79">
        <f t="shared" si="16"/>
        <v>581967</v>
      </c>
      <c r="H47" s="79">
        <f t="shared" si="16"/>
        <v>0</v>
      </c>
      <c r="I47" s="79">
        <f t="shared" si="16"/>
        <v>0</v>
      </c>
      <c r="J47" s="79">
        <f t="shared" si="16"/>
        <v>0</v>
      </c>
      <c r="K47" s="79">
        <f t="shared" si="16"/>
        <v>0</v>
      </c>
      <c r="L47" s="79">
        <f t="shared" si="16"/>
        <v>0</v>
      </c>
      <c r="M47" s="79">
        <f t="shared" si="16"/>
        <v>0</v>
      </c>
      <c r="N47" s="79">
        <f t="shared" si="16"/>
        <v>0</v>
      </c>
      <c r="O47" s="79">
        <f t="shared" si="16"/>
        <v>0</v>
      </c>
      <c r="P47" s="79">
        <f t="shared" si="16"/>
        <v>0</v>
      </c>
      <c r="Q47" s="79">
        <f t="shared" ref="Q47:Q52" si="17">SUM(E47,J47)</f>
        <v>1211225</v>
      </c>
      <c r="R47" s="8"/>
    </row>
    <row r="48" spans="1:18" s="5" customFormat="1" ht="40.5" customHeight="1" x14ac:dyDescent="0.2">
      <c r="A48" s="33" t="s">
        <v>84</v>
      </c>
      <c r="B48" s="33"/>
      <c r="C48" s="33"/>
      <c r="D48" s="147" t="s">
        <v>226</v>
      </c>
      <c r="E48" s="15">
        <f>SUM(E49+E51+E53)</f>
        <v>1211225</v>
      </c>
      <c r="F48" s="15">
        <f t="shared" ref="F48:Q48" si="18">SUM(F49+F51+F53)</f>
        <v>1131225</v>
      </c>
      <c r="G48" s="15">
        <f t="shared" si="18"/>
        <v>581967</v>
      </c>
      <c r="H48" s="15">
        <f t="shared" si="18"/>
        <v>0</v>
      </c>
      <c r="I48" s="15">
        <f t="shared" si="18"/>
        <v>0</v>
      </c>
      <c r="J48" s="15">
        <f t="shared" si="18"/>
        <v>0</v>
      </c>
      <c r="K48" s="15">
        <f t="shared" si="18"/>
        <v>0</v>
      </c>
      <c r="L48" s="15">
        <f t="shared" si="18"/>
        <v>0</v>
      </c>
      <c r="M48" s="15">
        <f t="shared" si="18"/>
        <v>0</v>
      </c>
      <c r="N48" s="15">
        <f t="shared" si="18"/>
        <v>0</v>
      </c>
      <c r="O48" s="15">
        <f t="shared" si="18"/>
        <v>0</v>
      </c>
      <c r="P48" s="15">
        <f t="shared" si="18"/>
        <v>0</v>
      </c>
      <c r="Q48" s="15">
        <f t="shared" si="18"/>
        <v>1211225</v>
      </c>
      <c r="R48" s="8"/>
    </row>
    <row r="49" spans="1:18" s="5" customFormat="1" ht="40.5" customHeight="1" x14ac:dyDescent="0.2">
      <c r="A49" s="33" t="s">
        <v>66</v>
      </c>
      <c r="B49" s="33" t="s">
        <v>86</v>
      </c>
      <c r="C49" s="33"/>
      <c r="D49" s="31" t="s">
        <v>135</v>
      </c>
      <c r="E49" s="15">
        <f>SUM(E50)</f>
        <v>745000</v>
      </c>
      <c r="F49" s="15">
        <f t="shared" ref="F49:Q49" si="19">SUM(F50)</f>
        <v>745000</v>
      </c>
      <c r="G49" s="15">
        <f t="shared" si="19"/>
        <v>581967</v>
      </c>
      <c r="H49" s="15">
        <f t="shared" si="19"/>
        <v>0</v>
      </c>
      <c r="I49" s="15">
        <f t="shared" si="19"/>
        <v>0</v>
      </c>
      <c r="J49" s="15">
        <f t="shared" si="19"/>
        <v>0</v>
      </c>
      <c r="K49" s="15">
        <f t="shared" si="19"/>
        <v>0</v>
      </c>
      <c r="L49" s="15">
        <f t="shared" si="19"/>
        <v>0</v>
      </c>
      <c r="M49" s="15">
        <f t="shared" si="19"/>
        <v>0</v>
      </c>
      <c r="N49" s="15">
        <f t="shared" si="19"/>
        <v>0</v>
      </c>
      <c r="O49" s="15">
        <f t="shared" si="19"/>
        <v>0</v>
      </c>
      <c r="P49" s="15">
        <f t="shared" si="19"/>
        <v>0</v>
      </c>
      <c r="Q49" s="15">
        <f t="shared" si="19"/>
        <v>745000</v>
      </c>
      <c r="R49" s="8"/>
    </row>
    <row r="50" spans="1:18" s="5" customFormat="1" ht="69.75" customHeight="1" x14ac:dyDescent="0.2">
      <c r="A50" s="75" t="s">
        <v>65</v>
      </c>
      <c r="B50" s="74" t="s">
        <v>103</v>
      </c>
      <c r="C50" s="75" t="s">
        <v>104</v>
      </c>
      <c r="D50" s="89" t="s">
        <v>127</v>
      </c>
      <c r="E50" s="15">
        <f>SUM(F50+I50)</f>
        <v>745000</v>
      </c>
      <c r="F50" s="15">
        <v>745000</v>
      </c>
      <c r="G50" s="15">
        <v>581967</v>
      </c>
      <c r="H50" s="15"/>
      <c r="I50" s="15"/>
      <c r="J50" s="15">
        <v>0</v>
      </c>
      <c r="K50" s="15"/>
      <c r="L50" s="15"/>
      <c r="M50" s="15"/>
      <c r="N50" s="15"/>
      <c r="O50" s="15"/>
      <c r="P50" s="15"/>
      <c r="Q50" s="15">
        <f t="shared" si="17"/>
        <v>745000</v>
      </c>
      <c r="R50" s="8"/>
    </row>
    <row r="51" spans="1:18" s="5" customFormat="1" ht="40.5" customHeight="1" x14ac:dyDescent="0.2">
      <c r="A51" s="33" t="s">
        <v>181</v>
      </c>
      <c r="B51" s="43" t="s">
        <v>88</v>
      </c>
      <c r="C51" s="33"/>
      <c r="D51" s="90" t="s">
        <v>128</v>
      </c>
      <c r="E51" s="15">
        <f>SUM(E52)</f>
        <v>80000</v>
      </c>
      <c r="F51" s="15">
        <f t="shared" ref="F51:P51" si="20">SUM(F52)</f>
        <v>0</v>
      </c>
      <c r="G51" s="15">
        <f t="shared" si="20"/>
        <v>0</v>
      </c>
      <c r="H51" s="15">
        <f t="shared" si="20"/>
        <v>0</v>
      </c>
      <c r="I51" s="15">
        <f t="shared" si="20"/>
        <v>0</v>
      </c>
      <c r="J51" s="15">
        <f t="shared" si="20"/>
        <v>0</v>
      </c>
      <c r="K51" s="15">
        <f t="shared" si="20"/>
        <v>0</v>
      </c>
      <c r="L51" s="15">
        <f t="shared" si="20"/>
        <v>0</v>
      </c>
      <c r="M51" s="15">
        <f t="shared" si="20"/>
        <v>0</v>
      </c>
      <c r="N51" s="15">
        <f t="shared" si="20"/>
        <v>0</v>
      </c>
      <c r="O51" s="15">
        <f t="shared" si="20"/>
        <v>0</v>
      </c>
      <c r="P51" s="15">
        <f t="shared" si="20"/>
        <v>0</v>
      </c>
      <c r="Q51" s="15">
        <f t="shared" si="17"/>
        <v>80000</v>
      </c>
      <c r="R51" s="8"/>
    </row>
    <row r="52" spans="1:18" s="5" customFormat="1" ht="40.5" customHeight="1" x14ac:dyDescent="0.2">
      <c r="A52" s="73" t="s">
        <v>182</v>
      </c>
      <c r="B52" s="76" t="s">
        <v>129</v>
      </c>
      <c r="C52" s="73" t="s">
        <v>105</v>
      </c>
      <c r="D52" s="117" t="s">
        <v>109</v>
      </c>
      <c r="E52" s="39">
        <v>80000</v>
      </c>
      <c r="F52" s="15"/>
      <c r="G52" s="15"/>
      <c r="H52" s="15"/>
      <c r="I52" s="15"/>
      <c r="J52" s="15">
        <v>0</v>
      </c>
      <c r="K52" s="15"/>
      <c r="L52" s="15"/>
      <c r="M52" s="15"/>
      <c r="N52" s="15"/>
      <c r="O52" s="15"/>
      <c r="P52" s="15"/>
      <c r="Q52" s="15">
        <f t="shared" si="17"/>
        <v>80000</v>
      </c>
      <c r="R52" s="8"/>
    </row>
    <row r="53" spans="1:18" s="5" customFormat="1" ht="40.5" customHeight="1" x14ac:dyDescent="0.2">
      <c r="A53" s="33" t="s">
        <v>263</v>
      </c>
      <c r="B53" s="43" t="s">
        <v>264</v>
      </c>
      <c r="C53" s="33"/>
      <c r="D53" s="31" t="s">
        <v>265</v>
      </c>
      <c r="E53" s="39">
        <f>SUM(E54)</f>
        <v>386225</v>
      </c>
      <c r="F53" s="39">
        <f t="shared" ref="F53:Q53" si="21">SUM(F54)</f>
        <v>386225</v>
      </c>
      <c r="G53" s="39">
        <f t="shared" si="21"/>
        <v>0</v>
      </c>
      <c r="H53" s="39">
        <f t="shared" si="21"/>
        <v>0</v>
      </c>
      <c r="I53" s="39">
        <f t="shared" si="21"/>
        <v>0</v>
      </c>
      <c r="J53" s="39">
        <f t="shared" si="21"/>
        <v>0</v>
      </c>
      <c r="K53" s="39">
        <f t="shared" si="21"/>
        <v>0</v>
      </c>
      <c r="L53" s="39">
        <f t="shared" si="21"/>
        <v>0</v>
      </c>
      <c r="M53" s="39">
        <f t="shared" si="21"/>
        <v>0</v>
      </c>
      <c r="N53" s="39">
        <f t="shared" si="21"/>
        <v>0</v>
      </c>
      <c r="O53" s="39">
        <f t="shared" si="21"/>
        <v>0</v>
      </c>
      <c r="P53" s="39">
        <f t="shared" si="21"/>
        <v>0</v>
      </c>
      <c r="Q53" s="39">
        <f t="shared" si="21"/>
        <v>386225</v>
      </c>
      <c r="R53" s="8"/>
    </row>
    <row r="54" spans="1:18" s="5" customFormat="1" ht="62.25" customHeight="1" x14ac:dyDescent="0.2">
      <c r="A54" s="73" t="s">
        <v>266</v>
      </c>
      <c r="B54" s="76" t="s">
        <v>267</v>
      </c>
      <c r="C54" s="73"/>
      <c r="D54" s="117" t="s">
        <v>268</v>
      </c>
      <c r="E54" s="39">
        <f>SUM(E55)</f>
        <v>386225</v>
      </c>
      <c r="F54" s="39">
        <f t="shared" ref="F54:Q54" si="22">SUM(F55)</f>
        <v>386225</v>
      </c>
      <c r="G54" s="39">
        <f t="shared" si="22"/>
        <v>0</v>
      </c>
      <c r="H54" s="39">
        <f t="shared" si="22"/>
        <v>0</v>
      </c>
      <c r="I54" s="39">
        <f t="shared" si="22"/>
        <v>0</v>
      </c>
      <c r="J54" s="39">
        <f t="shared" si="22"/>
        <v>0</v>
      </c>
      <c r="K54" s="39">
        <f t="shared" si="22"/>
        <v>0</v>
      </c>
      <c r="L54" s="39">
        <f t="shared" si="22"/>
        <v>0</v>
      </c>
      <c r="M54" s="39">
        <f t="shared" si="22"/>
        <v>0</v>
      </c>
      <c r="N54" s="39">
        <f t="shared" si="22"/>
        <v>0</v>
      </c>
      <c r="O54" s="39">
        <f t="shared" si="22"/>
        <v>0</v>
      </c>
      <c r="P54" s="39">
        <f t="shared" si="22"/>
        <v>0</v>
      </c>
      <c r="Q54" s="39">
        <f t="shared" si="22"/>
        <v>386225</v>
      </c>
      <c r="R54" s="8"/>
    </row>
    <row r="55" spans="1:18" s="5" customFormat="1" ht="34.5" customHeight="1" x14ac:dyDescent="0.2">
      <c r="A55" s="73" t="s">
        <v>269</v>
      </c>
      <c r="B55" s="76" t="s">
        <v>270</v>
      </c>
      <c r="C55" s="73" t="s">
        <v>271</v>
      </c>
      <c r="D55" s="117" t="s">
        <v>85</v>
      </c>
      <c r="E55" s="39">
        <f>SUM(F55+I55)</f>
        <v>386225</v>
      </c>
      <c r="F55" s="15">
        <v>386225</v>
      </c>
      <c r="G55" s="15"/>
      <c r="H55" s="15"/>
      <c r="I55" s="15"/>
      <c r="J55" s="15">
        <v>0</v>
      </c>
      <c r="K55" s="15"/>
      <c r="L55" s="15"/>
      <c r="M55" s="15"/>
      <c r="N55" s="15"/>
      <c r="O55" s="15"/>
      <c r="P55" s="15"/>
      <c r="Q55" s="15">
        <f>SUM(E55+J55)</f>
        <v>386225</v>
      </c>
      <c r="R55" s="8"/>
    </row>
    <row r="56" spans="1:18" s="6" customFormat="1" ht="18" customHeight="1" x14ac:dyDescent="0.2">
      <c r="A56" s="134" t="s">
        <v>189</v>
      </c>
      <c r="B56" s="134" t="s">
        <v>189</v>
      </c>
      <c r="C56" s="134" t="s">
        <v>189</v>
      </c>
      <c r="D56" s="133" t="s">
        <v>93</v>
      </c>
      <c r="E56" s="18">
        <f>SUM(E17+E47)</f>
        <v>66754596</v>
      </c>
      <c r="F56" s="18">
        <f t="shared" ref="F56:Q56" si="23">SUM(F17+F47)</f>
        <v>66474596</v>
      </c>
      <c r="G56" s="18">
        <f t="shared" si="23"/>
        <v>48142882</v>
      </c>
      <c r="H56" s="18">
        <f t="shared" si="23"/>
        <v>3848900</v>
      </c>
      <c r="I56" s="18">
        <f t="shared" si="23"/>
        <v>200000</v>
      </c>
      <c r="J56" s="18">
        <f t="shared" si="23"/>
        <v>2400000</v>
      </c>
      <c r="K56" s="18">
        <f t="shared" si="23"/>
        <v>1000000</v>
      </c>
      <c r="L56" s="18">
        <f t="shared" si="23"/>
        <v>1000000</v>
      </c>
      <c r="M56" s="18">
        <f t="shared" si="23"/>
        <v>1400000</v>
      </c>
      <c r="N56" s="18">
        <f t="shared" si="23"/>
        <v>117000</v>
      </c>
      <c r="O56" s="18">
        <f t="shared" si="23"/>
        <v>452260</v>
      </c>
      <c r="P56" s="18">
        <f t="shared" si="23"/>
        <v>1000000</v>
      </c>
      <c r="Q56" s="18">
        <f t="shared" si="23"/>
        <v>69154596</v>
      </c>
      <c r="R56" s="8"/>
    </row>
    <row r="57" spans="1:18" x14ac:dyDescent="0.2">
      <c r="A57" s="36"/>
      <c r="B57" s="36"/>
      <c r="C57" s="36"/>
      <c r="D57" s="35"/>
      <c r="E57" s="88"/>
      <c r="F57" s="88"/>
      <c r="Q57" s="111"/>
    </row>
    <row r="58" spans="1:18" x14ac:dyDescent="0.2">
      <c r="A58" s="36"/>
      <c r="B58" s="36"/>
      <c r="C58" s="36"/>
      <c r="D58" s="35"/>
    </row>
    <row r="59" spans="1:18" ht="18" x14ac:dyDescent="0.25">
      <c r="A59" s="36"/>
      <c r="B59" s="36"/>
      <c r="C59" s="36"/>
      <c r="D59" s="35"/>
      <c r="E59" s="131"/>
      <c r="Q59" s="166"/>
    </row>
    <row r="60" spans="1:18" x14ac:dyDescent="0.2">
      <c r="A60" s="36"/>
      <c r="B60" s="36"/>
      <c r="C60" s="36"/>
      <c r="D60" s="35"/>
    </row>
    <row r="61" spans="1:18" x14ac:dyDescent="0.2">
      <c r="A61" s="36"/>
      <c r="B61" s="36"/>
      <c r="C61" s="36"/>
      <c r="D61" s="35"/>
    </row>
    <row r="62" spans="1:18" x14ac:dyDescent="0.2">
      <c r="A62" s="36"/>
      <c r="B62" s="36"/>
      <c r="C62" s="36"/>
      <c r="D62" s="35"/>
    </row>
    <row r="63" spans="1:18" x14ac:dyDescent="0.2">
      <c r="A63" s="36"/>
      <c r="B63" s="36"/>
      <c r="C63" s="36"/>
      <c r="D63" s="35"/>
    </row>
    <row r="64" spans="1:18" x14ac:dyDescent="0.2">
      <c r="A64" s="36"/>
      <c r="B64" s="36"/>
      <c r="C64" s="36"/>
      <c r="D64" s="35"/>
    </row>
    <row r="65" spans="1:4" x14ac:dyDescent="0.2">
      <c r="A65" s="36"/>
      <c r="B65" s="36"/>
      <c r="C65" s="36"/>
      <c r="D65" s="35"/>
    </row>
    <row r="66" spans="1:4" x14ac:dyDescent="0.2">
      <c r="A66" s="36"/>
      <c r="B66" s="36"/>
      <c r="C66" s="36"/>
      <c r="D66" s="35"/>
    </row>
    <row r="67" spans="1:4" x14ac:dyDescent="0.2">
      <c r="A67" s="36"/>
      <c r="B67" s="36"/>
      <c r="C67" s="36"/>
      <c r="D67" s="35"/>
    </row>
    <row r="68" spans="1:4" x14ac:dyDescent="0.2">
      <c r="A68" s="36"/>
      <c r="B68" s="36"/>
      <c r="C68" s="36"/>
      <c r="D68" s="35"/>
    </row>
    <row r="69" spans="1:4" x14ac:dyDescent="0.2">
      <c r="A69" s="36"/>
      <c r="B69" s="36"/>
      <c r="C69" s="36"/>
      <c r="D69" s="35"/>
    </row>
    <row r="70" spans="1:4" x14ac:dyDescent="0.2">
      <c r="A70" s="36"/>
      <c r="B70" s="36"/>
      <c r="C70" s="36"/>
      <c r="D70" s="35"/>
    </row>
    <row r="71" spans="1:4" x14ac:dyDescent="0.2">
      <c r="A71" s="36"/>
      <c r="B71" s="36"/>
      <c r="C71" s="36"/>
      <c r="D71" s="35"/>
    </row>
    <row r="72" spans="1:4" x14ac:dyDescent="0.2">
      <c r="A72" s="36"/>
      <c r="B72" s="36"/>
      <c r="C72" s="36"/>
      <c r="D72" s="35"/>
    </row>
    <row r="73" spans="1:4" x14ac:dyDescent="0.2">
      <c r="A73" s="36"/>
      <c r="B73" s="36"/>
      <c r="C73" s="36"/>
      <c r="D73" s="35"/>
    </row>
    <row r="74" spans="1:4" x14ac:dyDescent="0.2">
      <c r="A74" s="36"/>
      <c r="B74" s="36"/>
      <c r="C74" s="36"/>
      <c r="D74" s="35"/>
    </row>
    <row r="75" spans="1:4" x14ac:dyDescent="0.2">
      <c r="A75" s="36"/>
      <c r="B75" s="36"/>
      <c r="C75" s="36"/>
      <c r="D75" s="35"/>
    </row>
    <row r="76" spans="1:4" x14ac:dyDescent="0.2">
      <c r="A76" s="36"/>
      <c r="B76" s="36"/>
      <c r="C76" s="36"/>
      <c r="D76" s="35"/>
    </row>
    <row r="77" spans="1:4" x14ac:dyDescent="0.2">
      <c r="A77" s="36"/>
      <c r="B77" s="36"/>
      <c r="C77" s="36"/>
      <c r="D77" s="35"/>
    </row>
    <row r="78" spans="1:4" x14ac:dyDescent="0.2">
      <c r="A78" s="36"/>
      <c r="B78" s="36"/>
      <c r="C78" s="36"/>
      <c r="D78" s="35"/>
    </row>
    <row r="79" spans="1:4" x14ac:dyDescent="0.2">
      <c r="A79" s="36"/>
      <c r="B79" s="36"/>
      <c r="C79" s="36"/>
      <c r="D79" s="35"/>
    </row>
    <row r="80" spans="1:4" x14ac:dyDescent="0.2">
      <c r="A80" s="36"/>
      <c r="B80" s="36"/>
      <c r="C80" s="36"/>
      <c r="D80" s="35"/>
    </row>
    <row r="81" spans="1:4" x14ac:dyDescent="0.2">
      <c r="A81" s="36"/>
      <c r="B81" s="36"/>
      <c r="C81" s="36"/>
      <c r="D81" s="35"/>
    </row>
    <row r="82" spans="1:4" x14ac:dyDescent="0.2">
      <c r="A82" s="36"/>
      <c r="B82" s="36"/>
      <c r="C82" s="36"/>
      <c r="D82" s="35"/>
    </row>
    <row r="83" spans="1:4" x14ac:dyDescent="0.2">
      <c r="A83" s="36"/>
      <c r="B83" s="36"/>
      <c r="C83" s="36"/>
      <c r="D83" s="35"/>
    </row>
    <row r="84" spans="1:4" x14ac:dyDescent="0.2">
      <c r="A84" s="36"/>
      <c r="B84" s="36"/>
      <c r="C84" s="36"/>
      <c r="D84" s="35"/>
    </row>
    <row r="85" spans="1:4" x14ac:dyDescent="0.2">
      <c r="A85" s="36"/>
      <c r="B85" s="36"/>
      <c r="C85" s="36"/>
      <c r="D85" s="35"/>
    </row>
    <row r="86" spans="1:4" x14ac:dyDescent="0.2">
      <c r="A86" s="36"/>
      <c r="B86" s="36"/>
      <c r="C86" s="36"/>
      <c r="D86" s="35"/>
    </row>
    <row r="87" spans="1:4" x14ac:dyDescent="0.2">
      <c r="A87" s="36"/>
      <c r="B87" s="36"/>
      <c r="C87" s="36"/>
      <c r="D87" s="35"/>
    </row>
    <row r="88" spans="1:4" x14ac:dyDescent="0.2">
      <c r="A88" s="36"/>
      <c r="B88" s="36"/>
      <c r="C88" s="36"/>
      <c r="D88" s="35"/>
    </row>
    <row r="89" spans="1:4" x14ac:dyDescent="0.2">
      <c r="A89" s="36"/>
      <c r="B89" s="36"/>
      <c r="C89" s="36"/>
      <c r="D89" s="35"/>
    </row>
    <row r="90" spans="1:4" x14ac:dyDescent="0.2">
      <c r="A90" s="36"/>
      <c r="B90" s="36"/>
      <c r="C90" s="36"/>
      <c r="D90" s="35"/>
    </row>
    <row r="91" spans="1:4" x14ac:dyDescent="0.2">
      <c r="A91" s="36"/>
      <c r="B91" s="36"/>
      <c r="C91" s="36"/>
      <c r="D91" s="35"/>
    </row>
    <row r="92" spans="1:4" x14ac:dyDescent="0.2">
      <c r="A92" s="36"/>
      <c r="B92" s="36"/>
      <c r="C92" s="36"/>
      <c r="D92" s="35"/>
    </row>
    <row r="93" spans="1:4" x14ac:dyDescent="0.2">
      <c r="A93" s="36"/>
      <c r="B93" s="36"/>
      <c r="C93" s="36"/>
      <c r="D93" s="35"/>
    </row>
    <row r="94" spans="1:4" x14ac:dyDescent="0.2">
      <c r="A94" s="36"/>
      <c r="B94" s="36"/>
      <c r="C94" s="36"/>
      <c r="D94" s="35"/>
    </row>
    <row r="95" spans="1:4" x14ac:dyDescent="0.2">
      <c r="A95" s="36"/>
      <c r="B95" s="36"/>
      <c r="C95" s="36"/>
      <c r="D95" s="35"/>
    </row>
  </sheetData>
  <autoFilter ref="Q16:R56"/>
  <mergeCells count="25">
    <mergeCell ref="Q11:Q15"/>
    <mergeCell ref="N13:N15"/>
    <mergeCell ref="L13:L15"/>
    <mergeCell ref="M12:M15"/>
    <mergeCell ref="P12:P15"/>
    <mergeCell ref="J11:P11"/>
    <mergeCell ref="K12:K15"/>
    <mergeCell ref="O13:O15"/>
    <mergeCell ref="N12:O12"/>
    <mergeCell ref="D6:P6"/>
    <mergeCell ref="D4:N4"/>
    <mergeCell ref="D5:N5"/>
    <mergeCell ref="D7:P7"/>
    <mergeCell ref="A11:A15"/>
    <mergeCell ref="D11:D15"/>
    <mergeCell ref="C11:C15"/>
    <mergeCell ref="J12:J15"/>
    <mergeCell ref="H13:H15"/>
    <mergeCell ref="E12:E15"/>
    <mergeCell ref="G12:H12"/>
    <mergeCell ref="B11:B15"/>
    <mergeCell ref="F12:F15"/>
    <mergeCell ref="E11:I11"/>
    <mergeCell ref="I12:I15"/>
    <mergeCell ref="G13:G15"/>
  </mergeCells>
  <phoneticPr fontId="0" type="noConversion"/>
  <pageMargins left="0.51181102362204722" right="0.11811023622047245" top="0.59055118110236227" bottom="0.39370078740157483" header="0.43307086614173229" footer="0.51181102362204722"/>
  <pageSetup paperSize="9" scale="59" fitToHeight="20" orientation="landscape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="115" workbookViewId="0">
      <selection activeCell="H28" sqref="H28"/>
    </sheetView>
  </sheetViews>
  <sheetFormatPr defaultRowHeight="12.75" x14ac:dyDescent="0.2"/>
  <cols>
    <col min="1" max="1" width="11.28515625" customWidth="1"/>
    <col min="2" max="2" width="30.85546875" customWidth="1"/>
    <col min="3" max="3" width="14.140625" customWidth="1"/>
    <col min="4" max="4" width="13.85546875" customWidth="1"/>
    <col min="5" max="5" width="13.7109375" customWidth="1"/>
    <col min="6" max="6" width="14.42578125" customWidth="1"/>
    <col min="8" max="8" width="12.28515625" bestFit="1" customWidth="1"/>
  </cols>
  <sheetData>
    <row r="1" spans="1:7" ht="14.1" customHeight="1" x14ac:dyDescent="0.2">
      <c r="A1" s="19"/>
      <c r="B1" s="19"/>
      <c r="C1" s="19"/>
      <c r="D1" s="19"/>
      <c r="E1" s="19"/>
      <c r="F1" s="19"/>
    </row>
    <row r="2" spans="1:7" ht="14.1" customHeight="1" x14ac:dyDescent="0.2">
      <c r="A2" s="19"/>
      <c r="B2" s="19"/>
      <c r="C2" s="20"/>
      <c r="D2" s="19"/>
      <c r="E2" s="44" t="s">
        <v>195</v>
      </c>
    </row>
    <row r="3" spans="1:7" ht="14.1" customHeight="1" x14ac:dyDescent="0.2">
      <c r="A3" s="19"/>
      <c r="B3" s="19"/>
      <c r="C3" s="5"/>
      <c r="D3" s="19"/>
      <c r="E3" t="s">
        <v>222</v>
      </c>
      <c r="F3" s="148"/>
      <c r="G3" s="10"/>
    </row>
    <row r="4" spans="1:7" ht="14.1" customHeight="1" x14ac:dyDescent="0.2">
      <c r="A4" s="19"/>
      <c r="B4" s="19"/>
      <c r="C4" s="5"/>
      <c r="D4" s="19"/>
      <c r="E4" s="7" t="s">
        <v>219</v>
      </c>
      <c r="F4" s="148"/>
      <c r="G4" s="45"/>
    </row>
    <row r="5" spans="1:7" ht="14.1" customHeight="1" x14ac:dyDescent="0.2">
      <c r="A5" s="19"/>
      <c r="B5" s="19"/>
      <c r="C5" s="5"/>
      <c r="D5" s="19"/>
      <c r="E5" s="7" t="s">
        <v>218</v>
      </c>
      <c r="F5" s="148"/>
      <c r="G5" s="45"/>
    </row>
    <row r="6" spans="1:7" ht="14.1" customHeight="1" x14ac:dyDescent="0.2">
      <c r="A6" s="19"/>
      <c r="B6" s="19"/>
      <c r="C6" s="5"/>
      <c r="D6" s="19"/>
      <c r="E6" s="21"/>
      <c r="F6" s="7"/>
      <c r="G6" s="5"/>
    </row>
    <row r="7" spans="1:7" ht="14.1" customHeight="1" x14ac:dyDescent="0.2">
      <c r="A7" s="139"/>
      <c r="B7" s="140"/>
      <c r="C7" s="140"/>
      <c r="D7" s="140"/>
      <c r="E7" s="140"/>
      <c r="F7" s="140"/>
    </row>
    <row r="8" spans="1:7" ht="18.75" x14ac:dyDescent="0.2">
      <c r="B8" s="324" t="s">
        <v>221</v>
      </c>
      <c r="C8" s="324"/>
      <c r="D8" s="324"/>
      <c r="E8" s="324"/>
      <c r="F8" s="324"/>
    </row>
    <row r="9" spans="1:7" ht="13.5" thickBot="1" x14ac:dyDescent="0.25">
      <c r="A9" s="169" t="s">
        <v>217</v>
      </c>
      <c r="B9" s="19"/>
      <c r="C9" s="19"/>
      <c r="D9" s="19"/>
      <c r="E9" s="19"/>
      <c r="F9" s="19"/>
    </row>
    <row r="10" spans="1:7" x14ac:dyDescent="0.2">
      <c r="A10" s="139" t="s">
        <v>77</v>
      </c>
      <c r="B10" s="19"/>
      <c r="C10" s="46"/>
      <c r="D10" s="19"/>
      <c r="E10" s="19"/>
      <c r="F10" s="46" t="s">
        <v>132</v>
      </c>
    </row>
    <row r="11" spans="1:7" x14ac:dyDescent="0.2">
      <c r="A11" s="139"/>
      <c r="B11" s="19"/>
      <c r="C11" s="46"/>
      <c r="D11" s="19"/>
      <c r="E11" s="19"/>
      <c r="F11" s="46"/>
    </row>
    <row r="12" spans="1:7" ht="12.75" customHeight="1" x14ac:dyDescent="0.2">
      <c r="A12" s="325" t="s">
        <v>133</v>
      </c>
      <c r="B12" s="325" t="s">
        <v>178</v>
      </c>
      <c r="C12" s="325" t="s">
        <v>144</v>
      </c>
      <c r="D12" s="325" t="s">
        <v>72</v>
      </c>
      <c r="E12" s="325" t="s">
        <v>134</v>
      </c>
      <c r="F12" s="325"/>
    </row>
    <row r="13" spans="1:7" ht="12.75" customHeight="1" x14ac:dyDescent="0.2">
      <c r="A13" s="325"/>
      <c r="B13" s="325"/>
      <c r="C13" s="325"/>
      <c r="D13" s="325"/>
      <c r="E13" s="325" t="s">
        <v>146</v>
      </c>
      <c r="F13" s="325" t="s">
        <v>148</v>
      </c>
    </row>
    <row r="14" spans="1:7" ht="24.75" customHeight="1" x14ac:dyDescent="0.2">
      <c r="A14" s="325"/>
      <c r="B14" s="325"/>
      <c r="C14" s="325"/>
      <c r="D14" s="325"/>
      <c r="E14" s="325"/>
      <c r="F14" s="325"/>
    </row>
    <row r="15" spans="1:7" x14ac:dyDescent="0.2">
      <c r="A15" s="47" t="s">
        <v>73</v>
      </c>
      <c r="B15" s="48" t="s">
        <v>74</v>
      </c>
      <c r="C15" s="47">
        <v>3</v>
      </c>
      <c r="D15" s="48">
        <v>4</v>
      </c>
      <c r="E15" s="48">
        <v>5</v>
      </c>
      <c r="F15" s="143">
        <v>6</v>
      </c>
    </row>
    <row r="16" spans="1:7" ht="17.25" customHeight="1" x14ac:dyDescent="0.2">
      <c r="A16" s="323" t="s">
        <v>188</v>
      </c>
      <c r="B16" s="323"/>
      <c r="C16" s="112"/>
      <c r="D16" s="112"/>
      <c r="E16" s="112"/>
      <c r="F16" s="112"/>
    </row>
    <row r="17" spans="1:9" ht="27" customHeight="1" x14ac:dyDescent="0.2">
      <c r="A17" s="49">
        <v>200000</v>
      </c>
      <c r="B17" s="50" t="s">
        <v>75</v>
      </c>
      <c r="C17" s="51">
        <f>C18</f>
        <v>0</v>
      </c>
      <c r="D17" s="51">
        <f>D18</f>
        <v>-1000000</v>
      </c>
      <c r="E17" s="51">
        <f>E18</f>
        <v>1000000</v>
      </c>
      <c r="F17" s="51">
        <f>F18</f>
        <v>1000000</v>
      </c>
    </row>
    <row r="18" spans="1:9" ht="29.25" customHeight="1" x14ac:dyDescent="0.2">
      <c r="A18" s="52">
        <v>208000</v>
      </c>
      <c r="B18" s="53" t="s">
        <v>76</v>
      </c>
      <c r="C18" s="51">
        <f>C19-C20</f>
        <v>0</v>
      </c>
      <c r="D18" s="51">
        <f>D19-D20+D21</f>
        <v>-1000000</v>
      </c>
      <c r="E18" s="51">
        <f>E19-E20+E21</f>
        <v>1000000</v>
      </c>
      <c r="F18" s="51">
        <f>F19-F20+F21</f>
        <v>1000000</v>
      </c>
    </row>
    <row r="19" spans="1:9" ht="21" hidden="1" customHeight="1" x14ac:dyDescent="0.2">
      <c r="A19" s="54">
        <v>208100</v>
      </c>
      <c r="B19" s="55" t="s">
        <v>78</v>
      </c>
      <c r="C19" s="56">
        <f>D19+E19</f>
        <v>0</v>
      </c>
      <c r="D19" s="56"/>
      <c r="E19" s="57"/>
      <c r="F19" s="57"/>
    </row>
    <row r="20" spans="1:9" ht="0.75" customHeight="1" x14ac:dyDescent="0.2">
      <c r="A20" s="54">
        <v>208200</v>
      </c>
      <c r="B20" s="55" t="s">
        <v>79</v>
      </c>
      <c r="C20" s="56">
        <f>D20+E20</f>
        <v>0</v>
      </c>
      <c r="D20" s="56"/>
      <c r="E20" s="57"/>
      <c r="F20" s="57"/>
      <c r="H20" s="42"/>
    </row>
    <row r="21" spans="1:9" ht="41.25" customHeight="1" x14ac:dyDescent="0.2">
      <c r="A21" s="114">
        <v>208400</v>
      </c>
      <c r="B21" s="115" t="s">
        <v>192</v>
      </c>
      <c r="C21" s="116">
        <f>D21+E21</f>
        <v>0</v>
      </c>
      <c r="D21" s="116">
        <v>-1000000</v>
      </c>
      <c r="E21" s="57">
        <v>1000000</v>
      </c>
      <c r="F21" s="57">
        <f>E21</f>
        <v>1000000</v>
      </c>
    </row>
    <row r="22" spans="1:9" ht="24.75" customHeight="1" x14ac:dyDescent="0.2">
      <c r="A22" s="113" t="s">
        <v>189</v>
      </c>
      <c r="B22" s="58" t="s">
        <v>190</v>
      </c>
      <c r="C22" s="59">
        <f>C17</f>
        <v>0</v>
      </c>
      <c r="D22" s="59">
        <f>D17</f>
        <v>-1000000</v>
      </c>
      <c r="E22" s="59">
        <f>E17</f>
        <v>1000000</v>
      </c>
      <c r="F22" s="59">
        <f>F17</f>
        <v>1000000</v>
      </c>
    </row>
    <row r="23" spans="1:9" ht="21.75" customHeight="1" x14ac:dyDescent="0.2">
      <c r="A23" s="323" t="s">
        <v>191</v>
      </c>
      <c r="B23" s="323"/>
      <c r="C23" s="60"/>
      <c r="D23" s="60"/>
      <c r="E23" s="60"/>
      <c r="F23" s="60"/>
    </row>
    <row r="24" spans="1:9" ht="36.75" customHeight="1" x14ac:dyDescent="0.2">
      <c r="A24" s="49">
        <v>600000</v>
      </c>
      <c r="B24" s="50" t="s">
        <v>80</v>
      </c>
      <c r="C24" s="51">
        <f>C25</f>
        <v>0</v>
      </c>
      <c r="D24" s="51">
        <f>D25</f>
        <v>-1000000</v>
      </c>
      <c r="E24" s="51">
        <f>E25</f>
        <v>1000000</v>
      </c>
      <c r="F24" s="51">
        <f>F25</f>
        <v>1000000</v>
      </c>
      <c r="I24" t="s">
        <v>82</v>
      </c>
    </row>
    <row r="25" spans="1:9" ht="28.5" customHeight="1" x14ac:dyDescent="0.2">
      <c r="A25" s="52">
        <v>602000</v>
      </c>
      <c r="B25" s="53" t="s">
        <v>193</v>
      </c>
      <c r="C25" s="51">
        <f>C26-C27</f>
        <v>0</v>
      </c>
      <c r="D25" s="51">
        <f>D26-D27+D28</f>
        <v>-1000000</v>
      </c>
      <c r="E25" s="51">
        <f>E26-E27+E28</f>
        <v>1000000</v>
      </c>
      <c r="F25" s="51">
        <f>F26-F27+F28</f>
        <v>1000000</v>
      </c>
    </row>
    <row r="26" spans="1:9" ht="22.5" hidden="1" customHeight="1" x14ac:dyDescent="0.2">
      <c r="A26" s="54">
        <v>602100</v>
      </c>
      <c r="B26" s="55" t="s">
        <v>78</v>
      </c>
      <c r="C26" s="56">
        <f>D26+E26</f>
        <v>0</v>
      </c>
      <c r="D26" s="56"/>
      <c r="E26" s="57"/>
      <c r="F26" s="57"/>
    </row>
    <row r="27" spans="1:9" ht="22.5" hidden="1" customHeight="1" x14ac:dyDescent="0.2">
      <c r="A27" s="54">
        <v>602200</v>
      </c>
      <c r="B27" s="55" t="s">
        <v>79</v>
      </c>
      <c r="C27" s="56">
        <f>D27+E27</f>
        <v>0</v>
      </c>
      <c r="D27" s="56"/>
      <c r="E27" s="57"/>
      <c r="F27" s="57"/>
    </row>
    <row r="28" spans="1:9" ht="40.5" customHeight="1" x14ac:dyDescent="0.2">
      <c r="A28" s="114">
        <v>602400</v>
      </c>
      <c r="B28" s="115" t="s">
        <v>192</v>
      </c>
      <c r="C28" s="116">
        <f>D28+E28</f>
        <v>0</v>
      </c>
      <c r="D28" s="116">
        <v>-1000000</v>
      </c>
      <c r="E28" s="57">
        <v>1000000</v>
      </c>
      <c r="F28" s="57">
        <f>E28</f>
        <v>1000000</v>
      </c>
    </row>
    <row r="29" spans="1:9" ht="24.75" customHeight="1" x14ac:dyDescent="0.2">
      <c r="A29" s="113" t="s">
        <v>189</v>
      </c>
      <c r="B29" s="58" t="s">
        <v>190</v>
      </c>
      <c r="C29" s="59">
        <f>C25</f>
        <v>0</v>
      </c>
      <c r="D29" s="59">
        <f>D25</f>
        <v>-1000000</v>
      </c>
      <c r="E29" s="59">
        <f>SUM(E24)</f>
        <v>1000000</v>
      </c>
      <c r="F29" s="59">
        <f>SUM(F24)</f>
        <v>1000000</v>
      </c>
    </row>
    <row r="30" spans="1:9" x14ac:dyDescent="0.2">
      <c r="A30" s="19"/>
      <c r="B30" s="19"/>
      <c r="C30" s="19"/>
      <c r="D30" s="19"/>
      <c r="E30" s="19"/>
      <c r="F30" s="19"/>
    </row>
  </sheetData>
  <mergeCells count="10">
    <mergeCell ref="A16:B16"/>
    <mergeCell ref="A23:B23"/>
    <mergeCell ref="B8:F8"/>
    <mergeCell ref="A12:A14"/>
    <mergeCell ref="B12:B14"/>
    <mergeCell ref="D12:D14"/>
    <mergeCell ref="E12:F12"/>
    <mergeCell ref="E13:E14"/>
    <mergeCell ref="F13:F14"/>
    <mergeCell ref="C12:C14"/>
  </mergeCells>
  <phoneticPr fontId="0" type="noConversion"/>
  <pageMargins left="0.75" right="0.75" top="1" bottom="1" header="0.5" footer="0.5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3"/>
  <sheetViews>
    <sheetView topLeftCell="A7" zoomScale="115" workbookViewId="0">
      <selection activeCell="D21" sqref="D21"/>
    </sheetView>
  </sheetViews>
  <sheetFormatPr defaultRowHeight="12.75" x14ac:dyDescent="0.2"/>
  <cols>
    <col min="1" max="1" width="10" style="148" customWidth="1"/>
    <col min="2" max="2" width="41" style="148" customWidth="1"/>
    <col min="3" max="3" width="16.85546875" style="148" customWidth="1"/>
    <col min="4" max="4" width="16.7109375" style="148" customWidth="1"/>
    <col min="5" max="6" width="14.7109375" style="148" customWidth="1"/>
    <col min="7" max="16384" width="9.140625" style="148"/>
  </cols>
  <sheetData>
    <row r="2" spans="1:7" x14ac:dyDescent="0.2">
      <c r="D2" t="s">
        <v>194</v>
      </c>
    </row>
    <row r="3" spans="1:7" x14ac:dyDescent="0.2">
      <c r="D3" t="s">
        <v>222</v>
      </c>
    </row>
    <row r="4" spans="1:7" x14ac:dyDescent="0.2">
      <c r="D4" s="7" t="s">
        <v>219</v>
      </c>
    </row>
    <row r="5" spans="1:7" x14ac:dyDescent="0.2">
      <c r="D5" s="7" t="s">
        <v>218</v>
      </c>
    </row>
    <row r="6" spans="1:7" ht="25.5" customHeight="1" x14ac:dyDescent="0.25">
      <c r="A6" s="326" t="s">
        <v>220</v>
      </c>
      <c r="B6" s="327"/>
      <c r="C6" s="327"/>
      <c r="D6" s="327"/>
      <c r="E6" s="327"/>
      <c r="F6" s="327"/>
    </row>
    <row r="7" spans="1:7" ht="25.5" customHeight="1" thickBot="1" x14ac:dyDescent="0.25">
      <c r="A7" s="171" t="s">
        <v>217</v>
      </c>
      <c r="B7" s="149"/>
      <c r="C7" s="149"/>
      <c r="D7" s="149"/>
      <c r="E7" s="149"/>
      <c r="F7" s="149"/>
    </row>
    <row r="8" spans="1:7" x14ac:dyDescent="0.2">
      <c r="A8" s="139" t="s">
        <v>77</v>
      </c>
      <c r="F8" s="150" t="s">
        <v>199</v>
      </c>
    </row>
    <row r="9" spans="1:7" ht="12.75" customHeight="1" x14ac:dyDescent="0.2">
      <c r="A9" s="328" t="s">
        <v>133</v>
      </c>
      <c r="B9" s="328" t="s">
        <v>200</v>
      </c>
      <c r="C9" s="331" t="s">
        <v>144</v>
      </c>
      <c r="D9" s="328" t="s">
        <v>72</v>
      </c>
      <c r="E9" s="334" t="s">
        <v>134</v>
      </c>
      <c r="F9" s="335"/>
    </row>
    <row r="10" spans="1:7" ht="12.75" customHeight="1" x14ac:dyDescent="0.2">
      <c r="A10" s="329"/>
      <c r="B10" s="329"/>
      <c r="C10" s="332"/>
      <c r="D10" s="329"/>
      <c r="E10" s="328" t="s">
        <v>146</v>
      </c>
      <c r="F10" s="336" t="s">
        <v>148</v>
      </c>
    </row>
    <row r="11" spans="1:7" ht="25.5" customHeight="1" x14ac:dyDescent="0.2">
      <c r="A11" s="330"/>
      <c r="B11" s="330"/>
      <c r="C11" s="333"/>
      <c r="D11" s="330"/>
      <c r="E11" s="330"/>
      <c r="F11" s="337"/>
    </row>
    <row r="12" spans="1:7" x14ac:dyDescent="0.2">
      <c r="A12" s="152">
        <v>1</v>
      </c>
      <c r="B12" s="152">
        <v>2</v>
      </c>
      <c r="C12" s="160">
        <v>3</v>
      </c>
      <c r="D12" s="152">
        <v>4</v>
      </c>
      <c r="E12" s="152">
        <v>5</v>
      </c>
      <c r="F12" s="151">
        <v>6</v>
      </c>
      <c r="G12" s="153"/>
    </row>
    <row r="13" spans="1:7" x14ac:dyDescent="0.2">
      <c r="A13" s="154">
        <v>10000000</v>
      </c>
      <c r="B13" s="40" t="s">
        <v>140</v>
      </c>
      <c r="C13" s="161">
        <f t="shared" ref="C13:C44" si="0">D13+E13</f>
        <v>0</v>
      </c>
      <c r="D13" s="155">
        <f>D14+D22+D27+D33</f>
        <v>0</v>
      </c>
      <c r="E13" s="155">
        <v>0</v>
      </c>
      <c r="F13" s="155">
        <v>0</v>
      </c>
    </row>
    <row r="14" spans="1:7" ht="38.25" x14ac:dyDescent="0.2">
      <c r="A14" s="154">
        <v>11000000</v>
      </c>
      <c r="B14" s="40" t="s">
        <v>141</v>
      </c>
      <c r="C14" s="161">
        <f t="shared" si="0"/>
        <v>0</v>
      </c>
      <c r="D14" s="155">
        <f>D15+D20</f>
        <v>0</v>
      </c>
      <c r="E14" s="155">
        <v>0</v>
      </c>
      <c r="F14" s="155">
        <v>0</v>
      </c>
    </row>
    <row r="15" spans="1:7" x14ac:dyDescent="0.2">
      <c r="A15" s="154">
        <v>11010000</v>
      </c>
      <c r="B15" s="40" t="s">
        <v>142</v>
      </c>
      <c r="C15" s="161">
        <f t="shared" si="0"/>
        <v>0</v>
      </c>
      <c r="D15" s="155">
        <f>SUM(D16:D19)</f>
        <v>0</v>
      </c>
      <c r="E15" s="155">
        <v>0</v>
      </c>
      <c r="F15" s="155">
        <v>0</v>
      </c>
    </row>
    <row r="16" spans="1:7" ht="51" x14ac:dyDescent="0.2">
      <c r="A16" s="156">
        <v>11010100</v>
      </c>
      <c r="B16" s="157" t="s">
        <v>157</v>
      </c>
      <c r="C16" s="162">
        <f t="shared" si="0"/>
        <v>0</v>
      </c>
      <c r="D16" s="158"/>
      <c r="E16" s="158">
        <v>0</v>
      </c>
      <c r="F16" s="158">
        <v>0</v>
      </c>
    </row>
    <row r="17" spans="1:6" ht="76.5" x14ac:dyDescent="0.2">
      <c r="A17" s="156">
        <v>11010200</v>
      </c>
      <c r="B17" s="157" t="s">
        <v>159</v>
      </c>
      <c r="C17" s="162">
        <f t="shared" si="0"/>
        <v>0</v>
      </c>
      <c r="D17" s="158"/>
      <c r="E17" s="158">
        <v>0</v>
      </c>
      <c r="F17" s="158">
        <v>0</v>
      </c>
    </row>
    <row r="18" spans="1:6" ht="51" x14ac:dyDescent="0.2">
      <c r="A18" s="156">
        <v>11010400</v>
      </c>
      <c r="B18" s="157" t="s">
        <v>160</v>
      </c>
      <c r="C18" s="162">
        <f t="shared" si="0"/>
        <v>0</v>
      </c>
      <c r="D18" s="158"/>
      <c r="E18" s="158">
        <v>0</v>
      </c>
      <c r="F18" s="158">
        <v>0</v>
      </c>
    </row>
    <row r="19" spans="1:6" ht="38.25" x14ac:dyDescent="0.2">
      <c r="A19" s="156">
        <v>11010500</v>
      </c>
      <c r="B19" s="157" t="s">
        <v>161</v>
      </c>
      <c r="C19" s="162">
        <f t="shared" si="0"/>
        <v>0</v>
      </c>
      <c r="D19" s="158"/>
      <c r="E19" s="158">
        <v>0</v>
      </c>
      <c r="F19" s="158">
        <v>0</v>
      </c>
    </row>
    <row r="20" spans="1:6" x14ac:dyDescent="0.2">
      <c r="A20" s="154">
        <v>11020000</v>
      </c>
      <c r="B20" s="40" t="s">
        <v>201</v>
      </c>
      <c r="C20" s="161">
        <f t="shared" si="0"/>
        <v>0</v>
      </c>
      <c r="D20" s="155">
        <f>SUM(D21)</f>
        <v>0</v>
      </c>
      <c r="E20" s="155">
        <v>0</v>
      </c>
      <c r="F20" s="155">
        <v>0</v>
      </c>
    </row>
    <row r="21" spans="1:6" ht="25.5" x14ac:dyDescent="0.2">
      <c r="A21" s="156">
        <v>11020200</v>
      </c>
      <c r="B21" s="157" t="s">
        <v>202</v>
      </c>
      <c r="C21" s="162">
        <f t="shared" si="0"/>
        <v>0</v>
      </c>
      <c r="D21" s="158"/>
      <c r="E21" s="158">
        <v>0</v>
      </c>
      <c r="F21" s="158">
        <v>0</v>
      </c>
    </row>
    <row r="22" spans="1:6" ht="25.5" x14ac:dyDescent="0.2">
      <c r="A22" s="154">
        <v>13000000</v>
      </c>
      <c r="B22" s="40" t="s">
        <v>203</v>
      </c>
      <c r="C22" s="161">
        <f t="shared" si="0"/>
        <v>0</v>
      </c>
      <c r="D22" s="155">
        <f>D23+D25</f>
        <v>0</v>
      </c>
      <c r="E22" s="155">
        <v>0</v>
      </c>
      <c r="F22" s="155">
        <v>0</v>
      </c>
    </row>
    <row r="23" spans="1:6" ht="25.5" x14ac:dyDescent="0.2">
      <c r="A23" s="154">
        <v>13010000</v>
      </c>
      <c r="B23" s="40" t="s">
        <v>204</v>
      </c>
      <c r="C23" s="161">
        <f t="shared" si="0"/>
        <v>0</v>
      </c>
      <c r="D23" s="155">
        <f>SUM(D24)</f>
        <v>0</v>
      </c>
      <c r="E23" s="155">
        <v>0</v>
      </c>
      <c r="F23" s="155">
        <v>0</v>
      </c>
    </row>
    <row r="24" spans="1:6" ht="63.75" x14ac:dyDescent="0.2">
      <c r="A24" s="156">
        <v>13010200</v>
      </c>
      <c r="B24" s="157" t="s">
        <v>205</v>
      </c>
      <c r="C24" s="162">
        <f t="shared" si="0"/>
        <v>0</v>
      </c>
      <c r="D24" s="158"/>
      <c r="E24" s="158">
        <v>0</v>
      </c>
      <c r="F24" s="158">
        <v>0</v>
      </c>
    </row>
    <row r="25" spans="1:6" x14ac:dyDescent="0.2">
      <c r="A25" s="154">
        <v>13030000</v>
      </c>
      <c r="B25" s="40" t="s">
        <v>206</v>
      </c>
      <c r="C25" s="161">
        <f t="shared" si="0"/>
        <v>0</v>
      </c>
      <c r="D25" s="155">
        <f>SUM(D26)</f>
        <v>0</v>
      </c>
      <c r="E25" s="155">
        <v>0</v>
      </c>
      <c r="F25" s="155">
        <v>0</v>
      </c>
    </row>
    <row r="26" spans="1:6" ht="38.25" x14ac:dyDescent="0.2">
      <c r="A26" s="156">
        <v>13030100</v>
      </c>
      <c r="B26" s="157" t="s">
        <v>207</v>
      </c>
      <c r="C26" s="162">
        <f t="shared" si="0"/>
        <v>0</v>
      </c>
      <c r="D26" s="158"/>
      <c r="E26" s="158">
        <v>0</v>
      </c>
      <c r="F26" s="158">
        <v>0</v>
      </c>
    </row>
    <row r="27" spans="1:6" x14ac:dyDescent="0.2">
      <c r="A27" s="154">
        <v>14000000</v>
      </c>
      <c r="B27" s="40" t="s">
        <v>208</v>
      </c>
      <c r="C27" s="161">
        <f t="shared" si="0"/>
        <v>0</v>
      </c>
      <c r="D27" s="155">
        <f>D28+D30+D32</f>
        <v>0</v>
      </c>
      <c r="E27" s="155">
        <v>0</v>
      </c>
      <c r="F27" s="155">
        <v>0</v>
      </c>
    </row>
    <row r="28" spans="1:6" ht="25.5" x14ac:dyDescent="0.2">
      <c r="A28" s="154">
        <v>14020000</v>
      </c>
      <c r="B28" s="40" t="s">
        <v>209</v>
      </c>
      <c r="C28" s="161">
        <f t="shared" si="0"/>
        <v>0</v>
      </c>
      <c r="D28" s="155">
        <f>SUM(D29)</f>
        <v>0</v>
      </c>
      <c r="E28" s="155">
        <v>0</v>
      </c>
      <c r="F28" s="155">
        <v>0</v>
      </c>
    </row>
    <row r="29" spans="1:6" x14ac:dyDescent="0.2">
      <c r="A29" s="156">
        <v>14021900</v>
      </c>
      <c r="B29" s="157" t="s">
        <v>210</v>
      </c>
      <c r="C29" s="162">
        <f t="shared" si="0"/>
        <v>0</v>
      </c>
      <c r="D29" s="158"/>
      <c r="E29" s="158">
        <v>0</v>
      </c>
      <c r="F29" s="158">
        <v>0</v>
      </c>
    </row>
    <row r="30" spans="1:6" ht="38.25" x14ac:dyDescent="0.2">
      <c r="A30" s="154">
        <v>14030000</v>
      </c>
      <c r="B30" s="40" t="s">
        <v>211</v>
      </c>
      <c r="C30" s="161">
        <f t="shared" si="0"/>
        <v>0</v>
      </c>
      <c r="D30" s="155">
        <f>SUM(D31)</f>
        <v>0</v>
      </c>
      <c r="E30" s="155">
        <v>0</v>
      </c>
      <c r="F30" s="155">
        <v>0</v>
      </c>
    </row>
    <row r="31" spans="1:6" x14ac:dyDescent="0.2">
      <c r="A31" s="156">
        <v>14031900</v>
      </c>
      <c r="B31" s="157" t="s">
        <v>210</v>
      </c>
      <c r="C31" s="162">
        <f t="shared" si="0"/>
        <v>0</v>
      </c>
      <c r="D31" s="158"/>
      <c r="E31" s="158">
        <v>0</v>
      </c>
      <c r="F31" s="158">
        <v>0</v>
      </c>
    </row>
    <row r="32" spans="1:6" ht="38.25" x14ac:dyDescent="0.2">
      <c r="A32" s="156">
        <v>14040000</v>
      </c>
      <c r="B32" s="157" t="s">
        <v>212</v>
      </c>
      <c r="C32" s="162">
        <f t="shared" si="0"/>
        <v>0</v>
      </c>
      <c r="D32" s="158"/>
      <c r="E32" s="158">
        <v>0</v>
      </c>
      <c r="F32" s="158">
        <v>0</v>
      </c>
    </row>
    <row r="33" spans="1:6" x14ac:dyDescent="0.2">
      <c r="A33" s="154">
        <v>18000000</v>
      </c>
      <c r="B33" s="40" t="s">
        <v>213</v>
      </c>
      <c r="C33" s="161">
        <f t="shared" si="0"/>
        <v>0</v>
      </c>
      <c r="D33" s="155">
        <f>D34+D45</f>
        <v>0</v>
      </c>
      <c r="E33" s="155">
        <v>0</v>
      </c>
      <c r="F33" s="155">
        <v>0</v>
      </c>
    </row>
    <row r="34" spans="1:6" x14ac:dyDescent="0.2">
      <c r="A34" s="154">
        <v>18010000</v>
      </c>
      <c r="B34" s="40" t="s">
        <v>214</v>
      </c>
      <c r="C34" s="161">
        <f t="shared" si="0"/>
        <v>0</v>
      </c>
      <c r="D34" s="155">
        <f>SUM(D35:D44)</f>
        <v>0</v>
      </c>
      <c r="E34" s="155">
        <v>0</v>
      </c>
      <c r="F34" s="155">
        <v>0</v>
      </c>
    </row>
    <row r="35" spans="1:6" ht="51" x14ac:dyDescent="0.2">
      <c r="A35" s="156">
        <v>18010100</v>
      </c>
      <c r="B35" s="157" t="s">
        <v>0</v>
      </c>
      <c r="C35" s="162">
        <f t="shared" si="0"/>
        <v>0</v>
      </c>
      <c r="D35" s="158"/>
      <c r="E35" s="158">
        <v>0</v>
      </c>
      <c r="F35" s="158">
        <v>0</v>
      </c>
    </row>
    <row r="36" spans="1:6" ht="51" x14ac:dyDescent="0.2">
      <c r="A36" s="156">
        <v>18010200</v>
      </c>
      <c r="B36" s="157" t="s">
        <v>1</v>
      </c>
      <c r="C36" s="162">
        <f t="shared" si="0"/>
        <v>0</v>
      </c>
      <c r="D36" s="158"/>
      <c r="E36" s="158">
        <v>0</v>
      </c>
      <c r="F36" s="158">
        <v>0</v>
      </c>
    </row>
    <row r="37" spans="1:6" ht="51" x14ac:dyDescent="0.2">
      <c r="A37" s="156">
        <v>18010300</v>
      </c>
      <c r="B37" s="157" t="s">
        <v>2</v>
      </c>
      <c r="C37" s="162">
        <f t="shared" si="0"/>
        <v>0</v>
      </c>
      <c r="D37" s="158"/>
      <c r="E37" s="158">
        <v>0</v>
      </c>
      <c r="F37" s="158">
        <v>0</v>
      </c>
    </row>
    <row r="38" spans="1:6" ht="51" x14ac:dyDescent="0.2">
      <c r="A38" s="156">
        <v>18010400</v>
      </c>
      <c r="B38" s="157" t="s">
        <v>3</v>
      </c>
      <c r="C38" s="162">
        <f t="shared" si="0"/>
        <v>0</v>
      </c>
      <c r="D38" s="158"/>
      <c r="E38" s="158">
        <v>0</v>
      </c>
      <c r="F38" s="158">
        <v>0</v>
      </c>
    </row>
    <row r="39" spans="1:6" x14ac:dyDescent="0.2">
      <c r="A39" s="156">
        <v>18010500</v>
      </c>
      <c r="B39" s="157" t="s">
        <v>4</v>
      </c>
      <c r="C39" s="162">
        <f t="shared" si="0"/>
        <v>0</v>
      </c>
      <c r="D39" s="158"/>
      <c r="E39" s="158">
        <v>0</v>
      </c>
      <c r="F39" s="158">
        <v>0</v>
      </c>
    </row>
    <row r="40" spans="1:6" x14ac:dyDescent="0.2">
      <c r="A40" s="156">
        <v>18010600</v>
      </c>
      <c r="B40" s="157" t="s">
        <v>5</v>
      </c>
      <c r="C40" s="162">
        <f t="shared" si="0"/>
        <v>0</v>
      </c>
      <c r="D40" s="158"/>
      <c r="E40" s="158">
        <v>0</v>
      </c>
      <c r="F40" s="158">
        <v>0</v>
      </c>
    </row>
    <row r="41" spans="1:6" x14ac:dyDescent="0.2">
      <c r="A41" s="156">
        <v>18010700</v>
      </c>
      <c r="B41" s="157" t="s">
        <v>6</v>
      </c>
      <c r="C41" s="162">
        <f t="shared" si="0"/>
        <v>0</v>
      </c>
      <c r="D41" s="158"/>
      <c r="E41" s="158">
        <v>0</v>
      </c>
      <c r="F41" s="158">
        <v>0</v>
      </c>
    </row>
    <row r="42" spans="1:6" x14ac:dyDescent="0.2">
      <c r="A42" s="156">
        <v>18010900</v>
      </c>
      <c r="B42" s="157" t="s">
        <v>7</v>
      </c>
      <c r="C42" s="162">
        <f t="shared" si="0"/>
        <v>0</v>
      </c>
      <c r="D42" s="158"/>
      <c r="E42" s="158">
        <v>0</v>
      </c>
      <c r="F42" s="158">
        <v>0</v>
      </c>
    </row>
    <row r="43" spans="1:6" x14ac:dyDescent="0.2">
      <c r="A43" s="156">
        <v>18011000</v>
      </c>
      <c r="B43" s="157" t="s">
        <v>8</v>
      </c>
      <c r="C43" s="162">
        <f t="shared" si="0"/>
        <v>0</v>
      </c>
      <c r="D43" s="158"/>
      <c r="E43" s="158">
        <v>0</v>
      </c>
      <c r="F43" s="158">
        <v>0</v>
      </c>
    </row>
    <row r="44" spans="1:6" x14ac:dyDescent="0.2">
      <c r="A44" s="156">
        <v>18011100</v>
      </c>
      <c r="B44" s="157" t="s">
        <v>9</v>
      </c>
      <c r="C44" s="162">
        <f t="shared" si="0"/>
        <v>0</v>
      </c>
      <c r="D44" s="158"/>
      <c r="E44" s="158">
        <v>0</v>
      </c>
      <c r="F44" s="158">
        <v>0</v>
      </c>
    </row>
    <row r="45" spans="1:6" x14ac:dyDescent="0.2">
      <c r="A45" s="154">
        <v>18050000</v>
      </c>
      <c r="B45" s="40" t="s">
        <v>10</v>
      </c>
      <c r="C45" s="161">
        <f t="shared" ref="C45:C76" si="1">D45+E45</f>
        <v>0</v>
      </c>
      <c r="D45" s="155">
        <f>SUM(D46:D48)</f>
        <v>0</v>
      </c>
      <c r="E45" s="155">
        <v>0</v>
      </c>
      <c r="F45" s="155">
        <v>0</v>
      </c>
    </row>
    <row r="46" spans="1:6" x14ac:dyDescent="0.2">
      <c r="A46" s="156">
        <v>18050300</v>
      </c>
      <c r="B46" s="157" t="s">
        <v>11</v>
      </c>
      <c r="C46" s="162">
        <f t="shared" si="1"/>
        <v>0</v>
      </c>
      <c r="D46" s="158"/>
      <c r="E46" s="158">
        <v>0</v>
      </c>
      <c r="F46" s="158">
        <v>0</v>
      </c>
    </row>
    <row r="47" spans="1:6" x14ac:dyDescent="0.2">
      <c r="A47" s="156">
        <v>18050400</v>
      </c>
      <c r="B47" s="157" t="s">
        <v>12</v>
      </c>
      <c r="C47" s="162">
        <f t="shared" si="1"/>
        <v>0</v>
      </c>
      <c r="D47" s="158"/>
      <c r="E47" s="158">
        <v>0</v>
      </c>
      <c r="F47" s="158">
        <v>0</v>
      </c>
    </row>
    <row r="48" spans="1:6" ht="63.75" x14ac:dyDescent="0.2">
      <c r="A48" s="156">
        <v>18050500</v>
      </c>
      <c r="B48" s="157" t="s">
        <v>13</v>
      </c>
      <c r="C48" s="162">
        <f t="shared" si="1"/>
        <v>0</v>
      </c>
      <c r="D48" s="158"/>
      <c r="E48" s="158">
        <v>0</v>
      </c>
      <c r="F48" s="158">
        <v>0</v>
      </c>
    </row>
    <row r="49" spans="1:6" x14ac:dyDescent="0.2">
      <c r="A49" s="154">
        <v>20000000</v>
      </c>
      <c r="B49" s="40" t="s">
        <v>14</v>
      </c>
      <c r="C49" s="161">
        <f t="shared" si="1"/>
        <v>0</v>
      </c>
      <c r="D49" s="155">
        <f>D50+D56+D67</f>
        <v>0</v>
      </c>
      <c r="E49" s="155">
        <f>E50+E56+E67+E72</f>
        <v>0</v>
      </c>
      <c r="F49" s="155">
        <f>F50+F56+F66+F67+F72</f>
        <v>0</v>
      </c>
    </row>
    <row r="50" spans="1:6" ht="25.5" x14ac:dyDescent="0.2">
      <c r="A50" s="154">
        <v>21000000</v>
      </c>
      <c r="B50" s="40" t="s">
        <v>15</v>
      </c>
      <c r="C50" s="161">
        <f t="shared" si="1"/>
        <v>0</v>
      </c>
      <c r="D50" s="155">
        <f>D51+D53</f>
        <v>0</v>
      </c>
      <c r="E50" s="155">
        <f>E51+E53</f>
        <v>0</v>
      </c>
      <c r="F50" s="155">
        <f>F51+F53</f>
        <v>0</v>
      </c>
    </row>
    <row r="51" spans="1:6" ht="89.25" x14ac:dyDescent="0.2">
      <c r="A51" s="154">
        <v>21010000</v>
      </c>
      <c r="B51" s="40" t="s">
        <v>16</v>
      </c>
      <c r="C51" s="161">
        <f t="shared" si="1"/>
        <v>0</v>
      </c>
      <c r="D51" s="155">
        <f>SUM(D52)</f>
        <v>0</v>
      </c>
      <c r="E51" s="155">
        <f>SUM(E52)</f>
        <v>0</v>
      </c>
      <c r="F51" s="155">
        <f>SUM(F52)</f>
        <v>0</v>
      </c>
    </row>
    <row r="52" spans="1:6" ht="51" x14ac:dyDescent="0.2">
      <c r="A52" s="156">
        <v>21010300</v>
      </c>
      <c r="B52" s="157" t="s">
        <v>17</v>
      </c>
      <c r="C52" s="162">
        <f t="shared" si="1"/>
        <v>0</v>
      </c>
      <c r="D52" s="158"/>
      <c r="E52" s="158">
        <v>0</v>
      </c>
      <c r="F52" s="158">
        <v>0</v>
      </c>
    </row>
    <row r="53" spans="1:6" x14ac:dyDescent="0.2">
      <c r="A53" s="154">
        <v>21080000</v>
      </c>
      <c r="B53" s="40" t="s">
        <v>18</v>
      </c>
      <c r="C53" s="161">
        <f t="shared" si="1"/>
        <v>0</v>
      </c>
      <c r="D53" s="155">
        <f>SUM(D54:D55)</f>
        <v>0</v>
      </c>
      <c r="E53" s="155">
        <f>SUM(E54:E55)</f>
        <v>0</v>
      </c>
      <c r="F53" s="155">
        <f>SUM(F54:F55)</f>
        <v>0</v>
      </c>
    </row>
    <row r="54" spans="1:6" x14ac:dyDescent="0.2">
      <c r="A54" s="156">
        <v>21081100</v>
      </c>
      <c r="B54" s="157" t="s">
        <v>19</v>
      </c>
      <c r="C54" s="162">
        <f t="shared" si="1"/>
        <v>0</v>
      </c>
      <c r="D54" s="158"/>
      <c r="E54" s="158">
        <v>0</v>
      </c>
      <c r="F54" s="158">
        <v>0</v>
      </c>
    </row>
    <row r="55" spans="1:6" ht="51" x14ac:dyDescent="0.2">
      <c r="A55" s="156">
        <v>21081500</v>
      </c>
      <c r="B55" s="157" t="s">
        <v>20</v>
      </c>
      <c r="C55" s="162">
        <f t="shared" si="1"/>
        <v>0</v>
      </c>
      <c r="D55" s="158"/>
      <c r="E55" s="158">
        <v>0</v>
      </c>
      <c r="F55" s="158">
        <v>0</v>
      </c>
    </row>
    <row r="56" spans="1:6" ht="38.25" x14ac:dyDescent="0.2">
      <c r="A56" s="154">
        <v>22000000</v>
      </c>
      <c r="B56" s="40" t="s">
        <v>21</v>
      </c>
      <c r="C56" s="161">
        <f t="shared" si="1"/>
        <v>0</v>
      </c>
      <c r="D56" s="155">
        <f>D57+D60+D62+D66</f>
        <v>0</v>
      </c>
      <c r="E56" s="155">
        <f>E57+E60+E62+E66</f>
        <v>0</v>
      </c>
      <c r="F56" s="155">
        <f>F57+F60+F62</f>
        <v>0</v>
      </c>
    </row>
    <row r="57" spans="1:6" ht="25.5" x14ac:dyDescent="0.2">
      <c r="A57" s="154">
        <v>22010000</v>
      </c>
      <c r="B57" s="40" t="s">
        <v>162</v>
      </c>
      <c r="C57" s="161">
        <f t="shared" si="1"/>
        <v>0</v>
      </c>
      <c r="D57" s="155">
        <f>SUM(D58:D59)</f>
        <v>0</v>
      </c>
      <c r="E57" s="155">
        <f>SUM(E58:E59)</f>
        <v>0</v>
      </c>
      <c r="F57" s="155">
        <v>0</v>
      </c>
    </row>
    <row r="58" spans="1:6" ht="25.5" x14ac:dyDescent="0.2">
      <c r="A58" s="156">
        <v>22012500</v>
      </c>
      <c r="B58" s="157" t="s">
        <v>22</v>
      </c>
      <c r="C58" s="162">
        <f t="shared" si="1"/>
        <v>0</v>
      </c>
      <c r="D58" s="158"/>
      <c r="E58" s="158">
        <v>0</v>
      </c>
      <c r="F58" s="158">
        <v>0</v>
      </c>
    </row>
    <row r="59" spans="1:6" ht="38.25" x14ac:dyDescent="0.2">
      <c r="A59" s="156">
        <v>22012600</v>
      </c>
      <c r="B59" s="157" t="s">
        <v>23</v>
      </c>
      <c r="C59" s="162">
        <f t="shared" si="1"/>
        <v>0</v>
      </c>
      <c r="D59" s="158"/>
      <c r="E59" s="158">
        <v>0</v>
      </c>
      <c r="F59" s="158">
        <v>0</v>
      </c>
    </row>
    <row r="60" spans="1:6" ht="51" x14ac:dyDescent="0.2">
      <c r="A60" s="154">
        <v>22080000</v>
      </c>
      <c r="B60" s="40" t="s">
        <v>24</v>
      </c>
      <c r="C60" s="161">
        <f t="shared" si="1"/>
        <v>0</v>
      </c>
      <c r="D60" s="155">
        <f>SUM(D61)</f>
        <v>0</v>
      </c>
      <c r="E60" s="155">
        <f>SUM(E61)</f>
        <v>0</v>
      </c>
      <c r="F60" s="155">
        <f>SUM(F61)</f>
        <v>0</v>
      </c>
    </row>
    <row r="61" spans="1:6" ht="51" x14ac:dyDescent="0.2">
      <c r="A61" s="156">
        <v>22080400</v>
      </c>
      <c r="B61" s="157" t="s">
        <v>25</v>
      </c>
      <c r="C61" s="162">
        <f t="shared" si="1"/>
        <v>0</v>
      </c>
      <c r="D61" s="158"/>
      <c r="E61" s="158">
        <v>0</v>
      </c>
      <c r="F61" s="158">
        <v>0</v>
      </c>
    </row>
    <row r="62" spans="1:6" x14ac:dyDescent="0.2">
      <c r="A62" s="154">
        <v>22090000</v>
      </c>
      <c r="B62" s="40" t="s">
        <v>26</v>
      </c>
      <c r="C62" s="161">
        <f t="shared" si="1"/>
        <v>0</v>
      </c>
      <c r="D62" s="155">
        <f>SUM(D63:D65)</f>
        <v>0</v>
      </c>
      <c r="E62" s="155">
        <f>SUM(E63:E65)</f>
        <v>0</v>
      </c>
      <c r="F62" s="155">
        <f>SUM(F63:F65)</f>
        <v>0</v>
      </c>
    </row>
    <row r="63" spans="1:6" ht="51" x14ac:dyDescent="0.2">
      <c r="A63" s="156">
        <v>22090100</v>
      </c>
      <c r="B63" s="157" t="s">
        <v>27</v>
      </c>
      <c r="C63" s="162">
        <f t="shared" si="1"/>
        <v>0</v>
      </c>
      <c r="D63" s="158"/>
      <c r="E63" s="158">
        <v>0</v>
      </c>
      <c r="F63" s="158">
        <v>0</v>
      </c>
    </row>
    <row r="64" spans="1:6" ht="25.5" x14ac:dyDescent="0.2">
      <c r="A64" s="156">
        <v>22090200</v>
      </c>
      <c r="B64" s="157" t="s">
        <v>28</v>
      </c>
      <c r="C64" s="162">
        <f t="shared" si="1"/>
        <v>0</v>
      </c>
      <c r="D64" s="158"/>
      <c r="E64" s="158">
        <v>0</v>
      </c>
      <c r="F64" s="158">
        <v>0</v>
      </c>
    </row>
    <row r="65" spans="1:6" ht="38.25" x14ac:dyDescent="0.2">
      <c r="A65" s="156">
        <v>22090400</v>
      </c>
      <c r="B65" s="157" t="s">
        <v>29</v>
      </c>
      <c r="C65" s="162">
        <f t="shared" si="1"/>
        <v>0</v>
      </c>
      <c r="D65" s="158"/>
      <c r="E65" s="158">
        <v>0</v>
      </c>
      <c r="F65" s="158">
        <v>0</v>
      </c>
    </row>
    <row r="66" spans="1:6" ht="89.25" x14ac:dyDescent="0.2">
      <c r="A66" s="156">
        <v>22130000</v>
      </c>
      <c r="B66" s="157" t="s">
        <v>30</v>
      </c>
      <c r="C66" s="162">
        <f t="shared" si="1"/>
        <v>0</v>
      </c>
      <c r="D66" s="158"/>
      <c r="E66" s="158">
        <v>0</v>
      </c>
      <c r="F66" s="158">
        <v>0</v>
      </c>
    </row>
    <row r="67" spans="1:6" x14ac:dyDescent="0.2">
      <c r="A67" s="154">
        <v>24000000</v>
      </c>
      <c r="B67" s="40" t="s">
        <v>31</v>
      </c>
      <c r="C67" s="161">
        <f t="shared" si="1"/>
        <v>0</v>
      </c>
      <c r="D67" s="155">
        <f>D68+D71</f>
        <v>0</v>
      </c>
      <c r="E67" s="155">
        <f>E68+E71</f>
        <v>0</v>
      </c>
      <c r="F67" s="155">
        <f>F68+F71</f>
        <v>0</v>
      </c>
    </row>
    <row r="68" spans="1:6" x14ac:dyDescent="0.2">
      <c r="A68" s="154">
        <v>24060000</v>
      </c>
      <c r="B68" s="40" t="s">
        <v>18</v>
      </c>
      <c r="C68" s="161">
        <f t="shared" si="1"/>
        <v>0</v>
      </c>
      <c r="D68" s="155">
        <f>SUM(D69:D70)</f>
        <v>0</v>
      </c>
      <c r="E68" s="155">
        <v>0</v>
      </c>
      <c r="F68" s="155">
        <v>0</v>
      </c>
    </row>
    <row r="69" spans="1:6" x14ac:dyDescent="0.2">
      <c r="A69" s="156">
        <v>24060300</v>
      </c>
      <c r="B69" s="157" t="s">
        <v>18</v>
      </c>
      <c r="C69" s="162">
        <f t="shared" si="1"/>
        <v>0</v>
      </c>
      <c r="D69" s="158"/>
      <c r="E69" s="158">
        <v>0</v>
      </c>
      <c r="F69" s="158">
        <v>0</v>
      </c>
    </row>
    <row r="70" spans="1:6" ht="89.25" x14ac:dyDescent="0.2">
      <c r="A70" s="156">
        <v>24062200</v>
      </c>
      <c r="B70" s="157" t="s">
        <v>32</v>
      </c>
      <c r="C70" s="162">
        <f t="shared" si="1"/>
        <v>0</v>
      </c>
      <c r="D70" s="158"/>
      <c r="E70" s="158">
        <v>0</v>
      </c>
      <c r="F70" s="158">
        <v>0</v>
      </c>
    </row>
    <row r="71" spans="1:6" ht="25.5" x14ac:dyDescent="0.2">
      <c r="A71" s="156">
        <v>24170000</v>
      </c>
      <c r="B71" s="157" t="s">
        <v>33</v>
      </c>
      <c r="C71" s="162">
        <f t="shared" si="1"/>
        <v>0</v>
      </c>
      <c r="D71" s="158">
        <v>0</v>
      </c>
      <c r="E71" s="158"/>
      <c r="F71" s="158"/>
    </row>
    <row r="72" spans="1:6" ht="25.5" x14ac:dyDescent="0.2">
      <c r="A72" s="154">
        <v>25000000</v>
      </c>
      <c r="B72" s="40" t="s">
        <v>150</v>
      </c>
      <c r="C72" s="161">
        <f t="shared" si="1"/>
        <v>0</v>
      </c>
      <c r="D72" s="155">
        <v>0</v>
      </c>
      <c r="E72" s="155">
        <f>E73+E77</f>
        <v>0</v>
      </c>
      <c r="F72" s="155">
        <f>F73+F77</f>
        <v>0</v>
      </c>
    </row>
    <row r="73" spans="1:6" ht="38.25" x14ac:dyDescent="0.2">
      <c r="A73" s="154">
        <v>25010000</v>
      </c>
      <c r="B73" s="40" t="s">
        <v>151</v>
      </c>
      <c r="C73" s="161">
        <f t="shared" si="1"/>
        <v>0</v>
      </c>
      <c r="D73" s="155">
        <v>0</v>
      </c>
      <c r="E73" s="155">
        <f>SUM(E74:E76)</f>
        <v>0</v>
      </c>
      <c r="F73" s="155">
        <f>SUM(F74:F76)</f>
        <v>0</v>
      </c>
    </row>
    <row r="74" spans="1:6" ht="38.25" x14ac:dyDescent="0.2">
      <c r="A74" s="156">
        <v>25010100</v>
      </c>
      <c r="B74" s="157" t="s">
        <v>152</v>
      </c>
      <c r="C74" s="162">
        <f t="shared" si="1"/>
        <v>0</v>
      </c>
      <c r="D74" s="158">
        <v>0</v>
      </c>
      <c r="E74" s="158"/>
      <c r="F74" s="158">
        <v>0</v>
      </c>
    </row>
    <row r="75" spans="1:6" ht="25.5" x14ac:dyDescent="0.2">
      <c r="A75" s="156">
        <v>25010200</v>
      </c>
      <c r="B75" s="157" t="s">
        <v>153</v>
      </c>
      <c r="C75" s="162">
        <f t="shared" si="1"/>
        <v>0</v>
      </c>
      <c r="D75" s="158">
        <v>0</v>
      </c>
      <c r="E75" s="158"/>
      <c r="F75" s="158">
        <v>0</v>
      </c>
    </row>
    <row r="76" spans="1:6" ht="51" x14ac:dyDescent="0.2">
      <c r="A76" s="156">
        <v>25010300</v>
      </c>
      <c r="B76" s="157" t="s">
        <v>34</v>
      </c>
      <c r="C76" s="162">
        <f t="shared" si="1"/>
        <v>0</v>
      </c>
      <c r="D76" s="158">
        <v>0</v>
      </c>
      <c r="E76" s="158"/>
      <c r="F76" s="158">
        <v>0</v>
      </c>
    </row>
    <row r="77" spans="1:6" ht="25.5" x14ac:dyDescent="0.2">
      <c r="A77" s="154">
        <v>25020000</v>
      </c>
      <c r="B77" s="40" t="s">
        <v>35</v>
      </c>
      <c r="C77" s="161">
        <f t="shared" ref="C77:C108" si="2">D77+E77</f>
        <v>0</v>
      </c>
      <c r="D77" s="155">
        <v>0</v>
      </c>
      <c r="E77" s="155">
        <f>SUM(E78)</f>
        <v>0</v>
      </c>
      <c r="F77" s="155">
        <f>SUM(F78)</f>
        <v>0</v>
      </c>
    </row>
    <row r="78" spans="1:6" ht="89.25" x14ac:dyDescent="0.2">
      <c r="A78" s="156">
        <v>25020200</v>
      </c>
      <c r="B78" s="157" t="s">
        <v>36</v>
      </c>
      <c r="C78" s="162">
        <f t="shared" si="2"/>
        <v>0</v>
      </c>
      <c r="D78" s="158">
        <v>0</v>
      </c>
      <c r="E78" s="158"/>
      <c r="F78" s="158">
        <v>0</v>
      </c>
    </row>
    <row r="79" spans="1:6" x14ac:dyDescent="0.2">
      <c r="A79" s="154">
        <v>30000000</v>
      </c>
      <c r="B79" s="40" t="s">
        <v>37</v>
      </c>
      <c r="C79" s="161">
        <f t="shared" si="2"/>
        <v>0</v>
      </c>
      <c r="D79" s="155">
        <v>0</v>
      </c>
      <c r="E79" s="155">
        <f t="shared" ref="E79:F81" si="3">SUM(E80)</f>
        <v>0</v>
      </c>
      <c r="F79" s="155">
        <f t="shared" si="3"/>
        <v>0</v>
      </c>
    </row>
    <row r="80" spans="1:6" ht="25.5" x14ac:dyDescent="0.2">
      <c r="A80" s="154">
        <v>33000000</v>
      </c>
      <c r="B80" s="40" t="s">
        <v>38</v>
      </c>
      <c r="C80" s="161">
        <f t="shared" si="2"/>
        <v>0</v>
      </c>
      <c r="D80" s="155">
        <v>0</v>
      </c>
      <c r="E80" s="155">
        <f t="shared" si="3"/>
        <v>0</v>
      </c>
      <c r="F80" s="155">
        <f t="shared" si="3"/>
        <v>0</v>
      </c>
    </row>
    <row r="81" spans="1:6" x14ac:dyDescent="0.2">
      <c r="A81" s="154">
        <v>33010000</v>
      </c>
      <c r="B81" s="40" t="s">
        <v>39</v>
      </c>
      <c r="C81" s="161">
        <f t="shared" si="2"/>
        <v>0</v>
      </c>
      <c r="D81" s="155">
        <v>0</v>
      </c>
      <c r="E81" s="155">
        <f t="shared" si="3"/>
        <v>0</v>
      </c>
      <c r="F81" s="155">
        <f t="shared" si="3"/>
        <v>0</v>
      </c>
    </row>
    <row r="82" spans="1:6" ht="76.5" x14ac:dyDescent="0.2">
      <c r="A82" s="156">
        <v>33010100</v>
      </c>
      <c r="B82" s="157" t="s">
        <v>40</v>
      </c>
      <c r="C82" s="162">
        <f t="shared" si="2"/>
        <v>0</v>
      </c>
      <c r="D82" s="158">
        <v>0</v>
      </c>
      <c r="E82" s="158"/>
      <c r="F82" s="158"/>
    </row>
    <row r="83" spans="1:6" x14ac:dyDescent="0.2">
      <c r="A83" s="154">
        <v>50000000</v>
      </c>
      <c r="B83" s="40" t="s">
        <v>41</v>
      </c>
      <c r="C83" s="161">
        <f t="shared" si="2"/>
        <v>0</v>
      </c>
      <c r="D83" s="155">
        <v>0</v>
      </c>
      <c r="E83" s="155">
        <f>SUM(E84)</f>
        <v>0</v>
      </c>
      <c r="F83" s="155">
        <f>SUM(F84)</f>
        <v>0</v>
      </c>
    </row>
    <row r="84" spans="1:6" ht="51" x14ac:dyDescent="0.2">
      <c r="A84" s="156">
        <v>50110000</v>
      </c>
      <c r="B84" s="157" t="s">
        <v>42</v>
      </c>
      <c r="C84" s="162">
        <f t="shared" si="2"/>
        <v>0</v>
      </c>
      <c r="D84" s="158">
        <v>0</v>
      </c>
      <c r="E84" s="158"/>
      <c r="F84" s="158">
        <v>0</v>
      </c>
    </row>
    <row r="85" spans="1:6" ht="25.5" x14ac:dyDescent="0.2">
      <c r="A85" s="163"/>
      <c r="B85" s="164" t="s">
        <v>197</v>
      </c>
      <c r="C85" s="161">
        <f t="shared" si="2"/>
        <v>0</v>
      </c>
      <c r="D85" s="161">
        <f>D13+D49</f>
        <v>0</v>
      </c>
      <c r="E85" s="161">
        <f>E49+E79+E83</f>
        <v>0</v>
      </c>
      <c r="F85" s="161">
        <f>F49+F79+F83</f>
        <v>0</v>
      </c>
    </row>
    <row r="86" spans="1:6" x14ac:dyDescent="0.2">
      <c r="A86" s="154">
        <v>40000000</v>
      </c>
      <c r="B86" s="40" t="s">
        <v>43</v>
      </c>
      <c r="C86" s="161">
        <f t="shared" si="2"/>
        <v>0</v>
      </c>
      <c r="D86" s="155">
        <f>SUM(D87)</f>
        <v>0</v>
      </c>
      <c r="E86" s="155">
        <f>SUM(E87)</f>
        <v>0</v>
      </c>
      <c r="F86" s="155">
        <f>SUM(F87)</f>
        <v>0</v>
      </c>
    </row>
    <row r="87" spans="1:6" x14ac:dyDescent="0.2">
      <c r="A87" s="154">
        <v>41000000</v>
      </c>
      <c r="B87" s="40" t="s">
        <v>44</v>
      </c>
      <c r="C87" s="161">
        <f t="shared" si="2"/>
        <v>0</v>
      </c>
      <c r="D87" s="155">
        <f>D88+D90+D94+D96</f>
        <v>0</v>
      </c>
      <c r="E87" s="155">
        <f>E88+E90+E94+E96</f>
        <v>0</v>
      </c>
      <c r="F87" s="155">
        <f>F88+F90+F94+F96</f>
        <v>0</v>
      </c>
    </row>
    <row r="88" spans="1:6" ht="25.5" x14ac:dyDescent="0.2">
      <c r="A88" s="154">
        <v>41020000</v>
      </c>
      <c r="B88" s="40" t="s">
        <v>45</v>
      </c>
      <c r="C88" s="161">
        <f t="shared" si="2"/>
        <v>0</v>
      </c>
      <c r="D88" s="155">
        <f>SUM(D89)</f>
        <v>0</v>
      </c>
      <c r="E88" s="155">
        <v>0</v>
      </c>
      <c r="F88" s="155">
        <v>0</v>
      </c>
    </row>
    <row r="89" spans="1:6" x14ac:dyDescent="0.2">
      <c r="A89" s="156">
        <v>41020100</v>
      </c>
      <c r="B89" s="157" t="s">
        <v>46</v>
      </c>
      <c r="C89" s="162">
        <f t="shared" si="2"/>
        <v>0</v>
      </c>
      <c r="D89" s="158"/>
      <c r="E89" s="158">
        <v>0</v>
      </c>
      <c r="F89" s="158">
        <v>0</v>
      </c>
    </row>
    <row r="90" spans="1:6" ht="25.5" x14ac:dyDescent="0.2">
      <c r="A90" s="154">
        <v>41030000</v>
      </c>
      <c r="B90" s="40" t="s">
        <v>71</v>
      </c>
      <c r="C90" s="161">
        <f t="shared" si="2"/>
        <v>0</v>
      </c>
      <c r="D90" s="155">
        <f>SUM(D91:D93)</f>
        <v>0</v>
      </c>
      <c r="E90" s="155">
        <v>0</v>
      </c>
      <c r="F90" s="155">
        <v>0</v>
      </c>
    </row>
    <row r="91" spans="1:6" ht="25.5" x14ac:dyDescent="0.2">
      <c r="A91" s="156">
        <v>41033900</v>
      </c>
      <c r="B91" s="157" t="s">
        <v>47</v>
      </c>
      <c r="C91" s="162">
        <f t="shared" si="2"/>
        <v>0</v>
      </c>
      <c r="D91" s="158"/>
      <c r="E91" s="158">
        <v>0</v>
      </c>
      <c r="F91" s="158">
        <v>0</v>
      </c>
    </row>
    <row r="92" spans="1:6" ht="25.5" x14ac:dyDescent="0.2">
      <c r="A92" s="156">
        <v>41034200</v>
      </c>
      <c r="B92" s="157" t="s">
        <v>48</v>
      </c>
      <c r="C92" s="162">
        <f t="shared" si="2"/>
        <v>0</v>
      </c>
      <c r="D92" s="158"/>
      <c r="E92" s="158">
        <v>0</v>
      </c>
      <c r="F92" s="158">
        <v>0</v>
      </c>
    </row>
    <row r="93" spans="1:6" ht="51" x14ac:dyDescent="0.2">
      <c r="A93" s="156">
        <v>41034500</v>
      </c>
      <c r="B93" s="157" t="s">
        <v>186</v>
      </c>
      <c r="C93" s="162">
        <f t="shared" si="2"/>
        <v>0</v>
      </c>
      <c r="D93" s="158"/>
      <c r="E93" s="158">
        <v>0</v>
      </c>
      <c r="F93" s="158">
        <v>0</v>
      </c>
    </row>
    <row r="94" spans="1:6" ht="25.5" x14ac:dyDescent="0.2">
      <c r="A94" s="154">
        <v>41040000</v>
      </c>
      <c r="B94" s="40" t="s">
        <v>49</v>
      </c>
      <c r="C94" s="161">
        <f t="shared" si="2"/>
        <v>0</v>
      </c>
      <c r="D94" s="155">
        <f>SUM(D95)</f>
        <v>0</v>
      </c>
      <c r="E94" s="155">
        <v>0</v>
      </c>
      <c r="F94" s="155">
        <v>0</v>
      </c>
    </row>
    <row r="95" spans="1:6" ht="63.75" x14ac:dyDescent="0.2">
      <c r="A95" s="156">
        <v>41040200</v>
      </c>
      <c r="B95" s="157" t="s">
        <v>50</v>
      </c>
      <c r="C95" s="162">
        <f t="shared" si="2"/>
        <v>0</v>
      </c>
      <c r="D95" s="158"/>
      <c r="E95" s="158">
        <v>0</v>
      </c>
      <c r="F95" s="158">
        <v>0</v>
      </c>
    </row>
    <row r="96" spans="1:6" ht="25.5" x14ac:dyDescent="0.2">
      <c r="A96" s="154">
        <v>41050000</v>
      </c>
      <c r="B96" s="40" t="s">
        <v>70</v>
      </c>
      <c r="C96" s="161">
        <f t="shared" si="2"/>
        <v>0</v>
      </c>
      <c r="D96" s="155">
        <f>SUM(D97:D109)</f>
        <v>0</v>
      </c>
      <c r="E96" s="155">
        <f>SUM(E97:E109)</f>
        <v>0</v>
      </c>
      <c r="F96" s="155">
        <f>SUM(F97:F109)</f>
        <v>0</v>
      </c>
    </row>
    <row r="97" spans="1:6" ht="38.25" x14ac:dyDescent="0.2">
      <c r="A97" s="156">
        <v>41051000</v>
      </c>
      <c r="B97" s="157" t="s">
        <v>90</v>
      </c>
      <c r="C97" s="162">
        <f t="shared" si="2"/>
        <v>0</v>
      </c>
      <c r="D97" s="158"/>
      <c r="E97" s="158">
        <v>0</v>
      </c>
      <c r="F97" s="158">
        <v>0</v>
      </c>
    </row>
    <row r="98" spans="1:6" ht="38.25" x14ac:dyDescent="0.2">
      <c r="A98" s="156">
        <v>41051100</v>
      </c>
      <c r="B98" s="157" t="s">
        <v>158</v>
      </c>
      <c r="C98" s="162">
        <f t="shared" si="2"/>
        <v>0</v>
      </c>
      <c r="D98" s="158"/>
      <c r="E98" s="158">
        <v>0</v>
      </c>
      <c r="F98" s="158">
        <v>0</v>
      </c>
    </row>
    <row r="99" spans="1:6" ht="51" x14ac:dyDescent="0.2">
      <c r="A99" s="156">
        <v>41051200</v>
      </c>
      <c r="B99" s="157" t="s">
        <v>51</v>
      </c>
      <c r="C99" s="162">
        <f t="shared" si="2"/>
        <v>0</v>
      </c>
      <c r="D99" s="158"/>
      <c r="E99" s="158">
        <v>0</v>
      </c>
      <c r="F99" s="158">
        <v>0</v>
      </c>
    </row>
    <row r="100" spans="1:6" ht="63.75" x14ac:dyDescent="0.2">
      <c r="A100" s="156">
        <v>41051400</v>
      </c>
      <c r="B100" s="157" t="s">
        <v>52</v>
      </c>
      <c r="C100" s="162">
        <f t="shared" si="2"/>
        <v>0</v>
      </c>
      <c r="D100" s="158"/>
      <c r="E100" s="158">
        <v>0</v>
      </c>
      <c r="F100" s="158">
        <v>0</v>
      </c>
    </row>
    <row r="101" spans="1:6" ht="51" x14ac:dyDescent="0.2">
      <c r="A101" s="156">
        <v>41051500</v>
      </c>
      <c r="B101" s="157" t="s">
        <v>53</v>
      </c>
      <c r="C101" s="162">
        <f t="shared" si="2"/>
        <v>0</v>
      </c>
      <c r="D101" s="158"/>
      <c r="E101" s="158">
        <v>0</v>
      </c>
      <c r="F101" s="158">
        <v>0</v>
      </c>
    </row>
    <row r="102" spans="1:6" ht="63.75" x14ac:dyDescent="0.2">
      <c r="A102" s="156">
        <v>41052300</v>
      </c>
      <c r="B102" s="157" t="s">
        <v>54</v>
      </c>
      <c r="C102" s="162">
        <f t="shared" si="2"/>
        <v>0</v>
      </c>
      <c r="D102" s="158"/>
      <c r="E102" s="158">
        <v>0</v>
      </c>
      <c r="F102" s="158">
        <v>0</v>
      </c>
    </row>
    <row r="103" spans="1:6" ht="89.25" x14ac:dyDescent="0.2">
      <c r="A103" s="156">
        <v>41052600</v>
      </c>
      <c r="B103" s="157" t="s">
        <v>55</v>
      </c>
      <c r="C103" s="162">
        <f t="shared" si="2"/>
        <v>0</v>
      </c>
      <c r="D103" s="158"/>
      <c r="E103" s="158"/>
      <c r="F103" s="158">
        <v>0</v>
      </c>
    </row>
    <row r="104" spans="1:6" ht="63.75" x14ac:dyDescent="0.2">
      <c r="A104" s="156">
        <v>41053000</v>
      </c>
      <c r="B104" s="157" t="s">
        <v>56</v>
      </c>
      <c r="C104" s="162">
        <f t="shared" si="2"/>
        <v>0</v>
      </c>
      <c r="D104" s="158"/>
      <c r="E104" s="158">
        <v>0</v>
      </c>
      <c r="F104" s="158">
        <v>0</v>
      </c>
    </row>
    <row r="105" spans="1:6" ht="89.25" x14ac:dyDescent="0.2">
      <c r="A105" s="156">
        <v>41053500</v>
      </c>
      <c r="B105" s="157" t="s">
        <v>59</v>
      </c>
      <c r="C105" s="162">
        <f t="shared" si="2"/>
        <v>0</v>
      </c>
      <c r="D105" s="158"/>
      <c r="E105" s="158">
        <v>0</v>
      </c>
      <c r="F105" s="158">
        <v>0</v>
      </c>
    </row>
    <row r="106" spans="1:6" ht="25.5" x14ac:dyDescent="0.2">
      <c r="A106" s="156">
        <v>41053600</v>
      </c>
      <c r="B106" s="157" t="s">
        <v>60</v>
      </c>
      <c r="C106" s="162">
        <f t="shared" si="2"/>
        <v>0</v>
      </c>
      <c r="D106" s="158"/>
      <c r="E106" s="158"/>
      <c r="F106" s="158">
        <v>0</v>
      </c>
    </row>
    <row r="107" spans="1:6" x14ac:dyDescent="0.2">
      <c r="A107" s="156">
        <v>41053900</v>
      </c>
      <c r="B107" s="157" t="s">
        <v>85</v>
      </c>
      <c r="C107" s="162">
        <f t="shared" si="2"/>
        <v>0</v>
      </c>
      <c r="D107" s="158"/>
      <c r="E107" s="158"/>
      <c r="F107" s="158"/>
    </row>
    <row r="108" spans="1:6" ht="63.75" x14ac:dyDescent="0.2">
      <c r="A108" s="156">
        <v>41055000</v>
      </c>
      <c r="B108" s="157" t="s">
        <v>57</v>
      </c>
      <c r="C108" s="162">
        <f t="shared" si="2"/>
        <v>0</v>
      </c>
      <c r="D108" s="158"/>
      <c r="E108" s="158">
        <v>0</v>
      </c>
      <c r="F108" s="158">
        <v>0</v>
      </c>
    </row>
    <row r="109" spans="1:6" ht="102" x14ac:dyDescent="0.2">
      <c r="A109" s="156">
        <v>41055200</v>
      </c>
      <c r="B109" s="157" t="s">
        <v>58</v>
      </c>
      <c r="C109" s="162">
        <f>D109+E109</f>
        <v>0</v>
      </c>
      <c r="D109" s="158"/>
      <c r="E109" s="158">
        <v>0</v>
      </c>
      <c r="F109" s="158">
        <v>0</v>
      </c>
    </row>
    <row r="110" spans="1:6" ht="25.5" customHeight="1" x14ac:dyDescent="0.2">
      <c r="A110" s="165" t="s">
        <v>189</v>
      </c>
      <c r="B110" s="164" t="s">
        <v>198</v>
      </c>
      <c r="C110" s="161">
        <f>D110+E110</f>
        <v>0</v>
      </c>
      <c r="D110" s="161">
        <f>D85+D86</f>
        <v>0</v>
      </c>
      <c r="E110" s="161">
        <f>E85+E86</f>
        <v>0</v>
      </c>
      <c r="F110" s="161">
        <f>F85+F86</f>
        <v>0</v>
      </c>
    </row>
    <row r="113" spans="2:5" x14ac:dyDescent="0.2">
      <c r="B113" s="159"/>
      <c r="E113" s="159"/>
    </row>
  </sheetData>
  <autoFilter ref="A12:G110"/>
  <mergeCells count="8">
    <mergeCell ref="A6:F6"/>
    <mergeCell ref="A9:A11"/>
    <mergeCell ref="B9:B11"/>
    <mergeCell ref="C9:C11"/>
    <mergeCell ref="D9:D11"/>
    <mergeCell ref="E9:F9"/>
    <mergeCell ref="E10:E11"/>
    <mergeCell ref="F10:F11"/>
  </mergeCells>
  <phoneticPr fontId="63" type="noConversion"/>
  <pageMargins left="0.78740157480314965" right="0.39370078740157483" top="0.39370078740157483" bottom="0.39370078740157483" header="0" footer="0"/>
  <pageSetup paperSize="9" scale="80" fitToHeight="50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дод6</vt:lpstr>
      <vt:lpstr>дод5</vt:lpstr>
      <vt:lpstr>дод4</vt:lpstr>
      <vt:lpstr>дод3</vt:lpstr>
      <vt:lpstr>дод2</vt:lpstr>
      <vt:lpstr>дод1</vt:lpstr>
      <vt:lpstr>дод3!Заголовки_для_печати</vt:lpstr>
      <vt:lpstr>дод3!Область_печати</vt:lpstr>
      <vt:lpstr>дод5!Область_печати</vt:lpstr>
      <vt:lpstr>дод6!Область_печати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Користувач Windows</cp:lastModifiedBy>
  <cp:lastPrinted>2021-08-18T14:28:50Z</cp:lastPrinted>
  <dcterms:created xsi:type="dcterms:W3CDTF">2004-03-21T10:10:41Z</dcterms:created>
  <dcterms:modified xsi:type="dcterms:W3CDTF">2021-08-21T16:56:39Z</dcterms:modified>
</cp:coreProperties>
</file>